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15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drawings/drawing3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filterPrivacy="1" defaultThemeVersion="124226"/>
  <xr:revisionPtr revIDLastSave="0" documentId="10_ncr:8100000_{49134856-3D24-4FD4-9218-F67E8DAF39D0}" xr6:coauthVersionLast="34" xr6:coauthVersionMax="34" xr10:uidLastSave="{00000000-0000-0000-0000-000000000000}"/>
  <bookViews>
    <workbookView xWindow="5850" yWindow="360" windowWidth="14640" windowHeight="7710" activeTab="1" xr2:uid="{00000000-000D-0000-FFFF-FFFF00000000}"/>
  </bookViews>
  <sheets>
    <sheet name="Regiuni" sheetId="13" r:id="rId1"/>
    <sheet name="Regiune, Judete" sheetId="14" r:id="rId2"/>
    <sheet name="PIB, VAB, SUD MUNTENIA" sheetId="16" r:id="rId3"/>
    <sheet name="Foaie1" sheetId="15" r:id="rId4"/>
  </sheets>
  <definedNames>
    <definedName name="_xlnm._FilterDatabase" localSheetId="2" hidden="1">'PIB, VAB, SUD MUNTENIA'!#REF!</definedName>
  </definedNames>
  <calcPr calcId="162913"/>
</workbook>
</file>

<file path=xl/calcChain.xml><?xml version="1.0" encoding="utf-8"?>
<calcChain xmlns="http://schemas.openxmlformats.org/spreadsheetml/2006/main">
  <c r="BC34" i="14" l="1"/>
  <c r="BE34" i="14"/>
  <c r="AW19" i="14"/>
  <c r="AW28" i="14"/>
  <c r="BW7" i="14"/>
  <c r="BV7" i="14"/>
  <c r="BR7" i="14"/>
  <c r="J34" i="13"/>
  <c r="BN8" i="14"/>
  <c r="BN7" i="14"/>
  <c r="BO2" i="14"/>
  <c r="BS7" i="14"/>
  <c r="BT2" i="14" s="1"/>
  <c r="F95" i="16"/>
  <c r="G95" i="16"/>
  <c r="F94" i="16"/>
  <c r="G94" i="16"/>
  <c r="BE34" i="13"/>
  <c r="BE33" i="13"/>
  <c r="BY9" i="13"/>
  <c r="BX9" i="13"/>
  <c r="BX16" i="13"/>
  <c r="BY16" i="13"/>
  <c r="BZ16" i="13"/>
  <c r="CA16" i="13"/>
  <c r="CB16" i="13"/>
  <c r="CC16" i="13"/>
  <c r="CD16" i="13"/>
  <c r="CE16" i="13"/>
  <c r="CE17" i="13"/>
  <c r="CD17" i="13"/>
  <c r="CC17" i="13"/>
  <c r="CB17" i="13"/>
  <c r="CA17" i="13"/>
  <c r="BZ17" i="13"/>
  <c r="BY17" i="13"/>
  <c r="BX17" i="13"/>
  <c r="CE15" i="13"/>
  <c r="CD15" i="13"/>
  <c r="CC15" i="13"/>
  <c r="CD14" i="13"/>
  <c r="CB15" i="13"/>
  <c r="CA15" i="13"/>
  <c r="BZ15" i="13"/>
  <c r="BY15" i="13"/>
  <c r="BX15" i="13"/>
  <c r="CE14" i="13"/>
  <c r="CC14" i="13"/>
  <c r="CB14" i="13"/>
  <c r="CA14" i="13"/>
  <c r="BZ14" i="13"/>
  <c r="BY14" i="13"/>
  <c r="BX14" i="13"/>
  <c r="CE13" i="13"/>
  <c r="CD13" i="13"/>
  <c r="CC13" i="13"/>
  <c r="CB13" i="13"/>
  <c r="CA13" i="13"/>
  <c r="BZ13" i="13"/>
  <c r="BY13" i="13"/>
  <c r="BX13" i="13"/>
  <c r="CE12" i="13"/>
  <c r="CD12" i="13"/>
  <c r="CC12" i="13"/>
  <c r="CB12" i="13"/>
  <c r="CA12" i="13"/>
  <c r="BZ12" i="13"/>
  <c r="BY12" i="13"/>
  <c r="BX12" i="13"/>
  <c r="CE11" i="13"/>
  <c r="CD11" i="13"/>
  <c r="CC11" i="13"/>
  <c r="CB11" i="13"/>
  <c r="CA11" i="13"/>
  <c r="BZ11" i="13"/>
  <c r="BY11" i="13"/>
  <c r="BX11" i="13"/>
  <c r="CE10" i="13"/>
  <c r="CD10" i="13"/>
  <c r="CC10" i="13"/>
  <c r="CB10" i="13"/>
  <c r="CA10" i="13"/>
  <c r="BZ10" i="13"/>
  <c r="BY10" i="13"/>
  <c r="BX10" i="13"/>
  <c r="CE9" i="13"/>
  <c r="CD9" i="13"/>
  <c r="CC9" i="13"/>
  <c r="CB9" i="13"/>
  <c r="CA9" i="13"/>
  <c r="BZ9" i="13"/>
  <c r="CE8" i="13"/>
  <c r="CD8" i="13"/>
  <c r="CC8" i="13"/>
  <c r="CB8" i="13"/>
  <c r="CA8" i="13"/>
  <c r="BZ8" i="13"/>
  <c r="BY8" i="13"/>
  <c r="BX8" i="13"/>
  <c r="BE18" i="13"/>
  <c r="N163" i="13"/>
  <c r="N162" i="13"/>
  <c r="O162" i="13"/>
  <c r="O163" i="13"/>
  <c r="N131" i="13"/>
  <c r="H48" i="16"/>
  <c r="H47" i="16"/>
  <c r="H46" i="16"/>
  <c r="H45" i="16"/>
  <c r="H44" i="16"/>
  <c r="H43" i="16"/>
  <c r="H42" i="16"/>
  <c r="H41" i="16"/>
  <c r="H40" i="16"/>
  <c r="H39" i="16"/>
  <c r="H38" i="16"/>
  <c r="H37" i="16"/>
  <c r="F56" i="16"/>
  <c r="F55" i="16"/>
  <c r="F54" i="16"/>
  <c r="E64" i="16"/>
  <c r="E63" i="16"/>
  <c r="E62" i="16"/>
  <c r="E61" i="16"/>
  <c r="E60" i="16"/>
  <c r="E59" i="16"/>
  <c r="E58" i="16"/>
  <c r="E56" i="16"/>
  <c r="E55" i="16"/>
  <c r="E54" i="16"/>
  <c r="H18" i="16"/>
  <c r="H26" i="16" s="1"/>
  <c r="N105" i="14"/>
  <c r="M106" i="14"/>
  <c r="H112" i="14"/>
  <c r="H111" i="14"/>
  <c r="H110" i="14"/>
  <c r="H109" i="14"/>
  <c r="H108" i="14"/>
  <c r="H107" i="14"/>
  <c r="H106" i="14"/>
  <c r="H105" i="14"/>
  <c r="I106" i="14"/>
  <c r="I105" i="14"/>
  <c r="H22" i="14"/>
  <c r="P31" i="14"/>
  <c r="P30" i="14"/>
  <c r="P29" i="14"/>
  <c r="P28" i="14"/>
  <c r="P27" i="14"/>
  <c r="P26" i="14"/>
  <c r="P25" i="14"/>
  <c r="P24" i="14"/>
  <c r="P23" i="14"/>
  <c r="P22" i="14"/>
  <c r="X31" i="14"/>
  <c r="X30" i="14"/>
  <c r="X29" i="14"/>
  <c r="X28" i="14"/>
  <c r="X27" i="14"/>
  <c r="X26" i="14"/>
  <c r="X25" i="14"/>
  <c r="X24" i="14"/>
  <c r="X23" i="14"/>
  <c r="X22" i="14"/>
  <c r="AF31" i="14"/>
  <c r="AF30" i="14"/>
  <c r="AF29" i="14"/>
  <c r="AF28" i="14"/>
  <c r="AF27" i="14"/>
  <c r="AF26" i="14"/>
  <c r="AF25" i="14"/>
  <c r="AF24" i="14"/>
  <c r="AF23" i="14"/>
  <c r="AF22" i="14"/>
  <c r="AN31" i="14"/>
  <c r="AN30" i="14"/>
  <c r="AN29" i="14"/>
  <c r="AN28" i="14"/>
  <c r="AN27" i="14"/>
  <c r="AN26" i="14"/>
  <c r="AN25" i="14"/>
  <c r="AN24" i="14"/>
  <c r="AN23" i="14"/>
  <c r="AN22" i="14"/>
  <c r="AV31" i="14"/>
  <c r="AV30" i="14"/>
  <c r="AV29" i="14"/>
  <c r="AV28" i="14"/>
  <c r="AV27" i="14"/>
  <c r="AV26" i="14"/>
  <c r="AV25" i="14"/>
  <c r="AV24" i="14"/>
  <c r="AV23" i="14"/>
  <c r="AV22" i="14"/>
  <c r="BD31" i="14"/>
  <c r="BD30" i="14"/>
  <c r="BD29" i="14"/>
  <c r="BD28" i="14"/>
  <c r="BD27" i="14"/>
  <c r="BD26" i="14"/>
  <c r="BD25" i="14"/>
  <c r="BD24" i="14"/>
  <c r="BD23" i="14"/>
  <c r="BD22" i="14"/>
  <c r="BL31" i="14"/>
  <c r="BL30" i="14"/>
  <c r="BL29" i="14"/>
  <c r="BL28" i="14"/>
  <c r="BL27" i="14"/>
  <c r="BL26" i="14"/>
  <c r="BL25" i="14"/>
  <c r="BL24" i="14"/>
  <c r="BL23" i="14"/>
  <c r="BL22" i="14"/>
  <c r="H31" i="14"/>
  <c r="H30" i="14"/>
  <c r="H29" i="14"/>
  <c r="H28" i="14"/>
  <c r="H27" i="14"/>
  <c r="H26" i="14"/>
  <c r="H25" i="14"/>
  <c r="H24" i="14"/>
  <c r="H23" i="14"/>
  <c r="I22" i="14"/>
  <c r="BV9" i="14" l="1"/>
  <c r="F57" i="16"/>
  <c r="H147" i="13"/>
  <c r="H146" i="13"/>
  <c r="H145" i="13"/>
  <c r="H144" i="13"/>
  <c r="H143" i="13"/>
  <c r="H142" i="13"/>
  <c r="H141" i="13"/>
  <c r="H140" i="13"/>
  <c r="H139" i="13"/>
  <c r="I139" i="13"/>
  <c r="G139" i="13"/>
  <c r="F140" i="13"/>
  <c r="F147" i="13"/>
  <c r="G147" i="13"/>
  <c r="M140" i="13"/>
  <c r="B140" i="13"/>
  <c r="I100" i="13"/>
  <c r="H98" i="13"/>
  <c r="H105" i="13"/>
  <c r="H104" i="13"/>
  <c r="H103" i="13"/>
  <c r="H102" i="13"/>
  <c r="H101" i="13"/>
  <c r="H100" i="13"/>
  <c r="H99" i="13"/>
  <c r="BT32" i="13"/>
  <c r="BT31" i="13"/>
  <c r="BT30" i="13"/>
  <c r="BT29" i="13"/>
  <c r="BT28" i="13"/>
  <c r="BT27" i="13"/>
  <c r="BT26" i="13"/>
  <c r="BT25" i="13"/>
  <c r="BT24" i="13"/>
  <c r="BT23" i="13"/>
  <c r="BL32" i="13"/>
  <c r="BL31" i="13"/>
  <c r="BL30" i="13"/>
  <c r="BL29" i="13"/>
  <c r="BL28" i="13"/>
  <c r="BL27" i="13"/>
  <c r="BL26" i="13"/>
  <c r="BL25" i="13"/>
  <c r="BL24" i="13"/>
  <c r="BL23" i="13"/>
  <c r="BD32" i="13"/>
  <c r="BD31" i="13"/>
  <c r="BD30" i="13"/>
  <c r="BD29" i="13"/>
  <c r="BD28" i="13"/>
  <c r="BD27" i="13"/>
  <c r="BD22" i="13" s="1"/>
  <c r="BD26" i="13"/>
  <c r="BD25" i="13"/>
  <c r="BD24" i="13"/>
  <c r="BD23" i="13"/>
  <c r="AV32" i="13"/>
  <c r="AV31" i="13"/>
  <c r="AV30" i="13"/>
  <c r="AV29" i="13"/>
  <c r="AV28" i="13"/>
  <c r="AV27" i="13"/>
  <c r="AV26" i="13"/>
  <c r="AV25" i="13"/>
  <c r="AV24" i="13"/>
  <c r="AV23" i="13"/>
  <c r="AN32" i="13"/>
  <c r="AN31" i="13"/>
  <c r="AN30" i="13"/>
  <c r="AN29" i="13"/>
  <c r="AN28" i="13"/>
  <c r="AN27" i="13"/>
  <c r="AN26" i="13"/>
  <c r="AN25" i="13"/>
  <c r="AN24" i="13"/>
  <c r="AN23" i="13"/>
  <c r="AF32" i="13"/>
  <c r="AF31" i="13"/>
  <c r="AF30" i="13"/>
  <c r="AF29" i="13"/>
  <c r="AF28" i="13"/>
  <c r="AF27" i="13"/>
  <c r="AF26" i="13"/>
  <c r="AF25" i="13"/>
  <c r="AF24" i="13"/>
  <c r="AF23" i="13"/>
  <c r="X32" i="13"/>
  <c r="X31" i="13"/>
  <c r="X30" i="13"/>
  <c r="X29" i="13"/>
  <c r="X28" i="13"/>
  <c r="X27" i="13"/>
  <c r="X26" i="13"/>
  <c r="X25" i="13"/>
  <c r="X24" i="13"/>
  <c r="X23" i="13"/>
  <c r="X22" i="13" s="1"/>
  <c r="Q23" i="13"/>
  <c r="P32" i="13"/>
  <c r="P31" i="13"/>
  <c r="P30" i="13"/>
  <c r="P29" i="13"/>
  <c r="P28" i="13"/>
  <c r="P27" i="13"/>
  <c r="P26" i="13"/>
  <c r="P25" i="13"/>
  <c r="P24" i="13"/>
  <c r="P23" i="13"/>
  <c r="P22" i="13" s="1"/>
  <c r="H22" i="13"/>
  <c r="H32" i="13"/>
  <c r="H31" i="13"/>
  <c r="H30" i="13"/>
  <c r="H29" i="13"/>
  <c r="H28" i="13"/>
  <c r="H27" i="13"/>
  <c r="H26" i="13"/>
  <c r="H25" i="13"/>
  <c r="H24" i="13"/>
  <c r="H23" i="13"/>
  <c r="I23" i="13"/>
  <c r="Y18" i="13"/>
  <c r="H7" i="13"/>
  <c r="BT22" i="13" l="1"/>
  <c r="BL22" i="13"/>
  <c r="AV22" i="13"/>
  <c r="AN22" i="13"/>
  <c r="AF22" i="13"/>
  <c r="Z103" i="16"/>
  <c r="Z102" i="16"/>
  <c r="Z101" i="16"/>
  <c r="Z100" i="16"/>
  <c r="Z99" i="16"/>
  <c r="Z98" i="16"/>
  <c r="B97" i="16"/>
  <c r="Y87" i="16"/>
  <c r="Y86" i="16"/>
  <c r="C81" i="16"/>
  <c r="C80" i="16"/>
  <c r="C79" i="16"/>
  <c r="C78" i="16"/>
  <c r="C77" i="16"/>
  <c r="C76" i="16"/>
  <c r="C75" i="16"/>
  <c r="C74" i="16"/>
  <c r="D97" i="16" s="1"/>
  <c r="C73" i="16"/>
  <c r="D96" i="16" s="1"/>
  <c r="C72" i="16"/>
  <c r="D95" i="16" s="1"/>
  <c r="C71" i="16"/>
  <c r="K65" i="16"/>
  <c r="R64" i="16"/>
  <c r="Q64" i="16"/>
  <c r="P64" i="16"/>
  <c r="O64" i="16"/>
  <c r="N64" i="16"/>
  <c r="M64" i="16"/>
  <c r="L64" i="16"/>
  <c r="K64" i="16"/>
  <c r="R63" i="16"/>
  <c r="Q63" i="16"/>
  <c r="P63" i="16"/>
  <c r="O63" i="16"/>
  <c r="N63" i="16"/>
  <c r="M63" i="16"/>
  <c r="L63" i="16"/>
  <c r="K63" i="16"/>
  <c r="R62" i="16"/>
  <c r="Q62" i="16"/>
  <c r="P62" i="16"/>
  <c r="O62" i="16"/>
  <c r="N62" i="16"/>
  <c r="M62" i="16"/>
  <c r="L62" i="16"/>
  <c r="K62" i="16"/>
  <c r="R61" i="16"/>
  <c r="Q61" i="16"/>
  <c r="P61" i="16"/>
  <c r="O61" i="16"/>
  <c r="N61" i="16"/>
  <c r="M61" i="16"/>
  <c r="L61" i="16"/>
  <c r="K61" i="16"/>
  <c r="R60" i="16"/>
  <c r="Q60" i="16"/>
  <c r="P60" i="16"/>
  <c r="O60" i="16"/>
  <c r="N60" i="16"/>
  <c r="M60" i="16"/>
  <c r="L60" i="16"/>
  <c r="K60" i="16"/>
  <c r="R59" i="16"/>
  <c r="Q59" i="16"/>
  <c r="P59" i="16"/>
  <c r="O59" i="16"/>
  <c r="N59" i="16"/>
  <c r="M59" i="16"/>
  <c r="L59" i="16"/>
  <c r="K59" i="16"/>
  <c r="R58" i="16"/>
  <c r="Q58" i="16"/>
  <c r="P58" i="16"/>
  <c r="O58" i="16"/>
  <c r="N58" i="16"/>
  <c r="M58" i="16"/>
  <c r="L58" i="16"/>
  <c r="K58" i="16"/>
  <c r="J57" i="16"/>
  <c r="I57" i="16"/>
  <c r="I65" i="16" s="1"/>
  <c r="H57" i="16"/>
  <c r="H65" i="16" s="1"/>
  <c r="G57" i="16"/>
  <c r="G65" i="16" s="1"/>
  <c r="G71" i="16" s="1"/>
  <c r="E57" i="16"/>
  <c r="E65" i="16" s="1"/>
  <c r="D57" i="16"/>
  <c r="D65" i="16" s="1"/>
  <c r="K57" i="16"/>
  <c r="B57" i="16"/>
  <c r="R56" i="16"/>
  <c r="Q56" i="16"/>
  <c r="P56" i="16"/>
  <c r="O56" i="16"/>
  <c r="N56" i="16"/>
  <c r="M56" i="16"/>
  <c r="L56" i="16"/>
  <c r="K56" i="16"/>
  <c r="R55" i="16"/>
  <c r="Q55" i="16"/>
  <c r="P55" i="16"/>
  <c r="O55" i="16"/>
  <c r="N55" i="16"/>
  <c r="M55" i="16"/>
  <c r="L55" i="16"/>
  <c r="K55" i="16"/>
  <c r="R54" i="16"/>
  <c r="Q54" i="16"/>
  <c r="P54" i="16"/>
  <c r="O54" i="16"/>
  <c r="N54" i="16"/>
  <c r="M54" i="16"/>
  <c r="L54" i="16"/>
  <c r="K54" i="16"/>
  <c r="D26" i="16"/>
  <c r="D47" i="16" s="1"/>
  <c r="G18" i="16"/>
  <c r="F18" i="16"/>
  <c r="E18" i="16"/>
  <c r="D18" i="16"/>
  <c r="C18" i="16"/>
  <c r="B18" i="16"/>
  <c r="N9" i="16"/>
  <c r="M71" i="16" l="1"/>
  <c r="D94" i="16"/>
  <c r="G81" i="16"/>
  <c r="G77" i="16"/>
  <c r="G73" i="16"/>
  <c r="G80" i="16"/>
  <c r="G76" i="16"/>
  <c r="G78" i="16"/>
  <c r="G79" i="16"/>
  <c r="G75" i="16"/>
  <c r="G72" i="16"/>
  <c r="G74" i="16"/>
  <c r="D80" i="16"/>
  <c r="D76" i="16"/>
  <c r="D79" i="16"/>
  <c r="D75" i="16"/>
  <c r="D72" i="16"/>
  <c r="L72" i="16" s="1"/>
  <c r="D78" i="16"/>
  <c r="D81" i="16"/>
  <c r="D77" i="16"/>
  <c r="D73" i="16"/>
  <c r="D71" i="16"/>
  <c r="H80" i="16"/>
  <c r="H76" i="16"/>
  <c r="H81" i="16"/>
  <c r="H79" i="16"/>
  <c r="H75" i="16"/>
  <c r="H72" i="16"/>
  <c r="H77" i="16"/>
  <c r="H73" i="16"/>
  <c r="H71" i="16"/>
  <c r="H78" i="16"/>
  <c r="E79" i="16"/>
  <c r="E75" i="16"/>
  <c r="E72" i="16"/>
  <c r="E78" i="16"/>
  <c r="E80" i="16"/>
  <c r="E81" i="16"/>
  <c r="E77" i="16"/>
  <c r="E73" i="16"/>
  <c r="E71" i="16"/>
  <c r="E76" i="16"/>
  <c r="I79" i="16"/>
  <c r="I75" i="16"/>
  <c r="I72" i="16"/>
  <c r="I80" i="16"/>
  <c r="I78" i="16"/>
  <c r="I76" i="16"/>
  <c r="I81" i="16"/>
  <c r="I77" i="16"/>
  <c r="I73" i="16"/>
  <c r="I71" i="16"/>
  <c r="D38" i="16"/>
  <c r="D40" i="16"/>
  <c r="D42" i="16"/>
  <c r="F65" i="16"/>
  <c r="F74" i="16" s="1"/>
  <c r="E26" i="16"/>
  <c r="O57" i="16"/>
  <c r="B65" i="16"/>
  <c r="B71" i="16" s="1"/>
  <c r="D74" i="16"/>
  <c r="H74" i="16"/>
  <c r="D44" i="16"/>
  <c r="D46" i="16"/>
  <c r="N57" i="16"/>
  <c r="J65" i="16"/>
  <c r="B26" i="16"/>
  <c r="F26" i="16"/>
  <c r="D37" i="16"/>
  <c r="D39" i="16"/>
  <c r="D41" i="16"/>
  <c r="D43" i="16"/>
  <c r="D45" i="16"/>
  <c r="L57" i="16"/>
  <c r="P57" i="16"/>
  <c r="E74" i="16"/>
  <c r="I74" i="16"/>
  <c r="R57" i="16"/>
  <c r="C26" i="16"/>
  <c r="G26" i="16"/>
  <c r="M57" i="16"/>
  <c r="Q57" i="16"/>
  <c r="BM22" i="14"/>
  <c r="J78" i="16" l="1"/>
  <c r="J75" i="16"/>
  <c r="J81" i="16"/>
  <c r="J77" i="16"/>
  <c r="J73" i="16"/>
  <c r="J71" i="16"/>
  <c r="J72" i="16"/>
  <c r="J80" i="16"/>
  <c r="J76" i="16"/>
  <c r="J79" i="16"/>
  <c r="G48" i="16"/>
  <c r="G46" i="16"/>
  <c r="G44" i="16"/>
  <c r="G42" i="16"/>
  <c r="G38" i="16"/>
  <c r="G47" i="16"/>
  <c r="G45" i="16"/>
  <c r="G43" i="16"/>
  <c r="G41" i="16"/>
  <c r="G39" i="16"/>
  <c r="G37" i="16"/>
  <c r="D48" i="16"/>
  <c r="F78" i="16"/>
  <c r="F79" i="16"/>
  <c r="F81" i="16"/>
  <c r="F77" i="16"/>
  <c r="F73" i="16"/>
  <c r="F71" i="16"/>
  <c r="F75" i="16"/>
  <c r="F80" i="16"/>
  <c r="F76" i="16"/>
  <c r="F72" i="16"/>
  <c r="J74" i="16"/>
  <c r="G40" i="16"/>
  <c r="E47" i="16"/>
  <c r="E45" i="16"/>
  <c r="E43" i="16"/>
  <c r="E41" i="16"/>
  <c r="E39" i="16"/>
  <c r="E37" i="16"/>
  <c r="E48" i="16" s="1"/>
  <c r="E46" i="16"/>
  <c r="E44" i="16"/>
  <c r="E42" i="16"/>
  <c r="E38" i="16"/>
  <c r="C46" i="16"/>
  <c r="C44" i="16"/>
  <c r="C42" i="16"/>
  <c r="C38" i="16"/>
  <c r="C47" i="16"/>
  <c r="C45" i="16"/>
  <c r="C43" i="16"/>
  <c r="C41" i="16"/>
  <c r="C39" i="16"/>
  <c r="C37" i="16"/>
  <c r="F47" i="16"/>
  <c r="F45" i="16"/>
  <c r="F43" i="16"/>
  <c r="F41" i="16"/>
  <c r="F39" i="16"/>
  <c r="F46" i="16"/>
  <c r="F44" i="16"/>
  <c r="F42" i="16"/>
  <c r="F38" i="16"/>
  <c r="F37" i="16"/>
  <c r="F48" i="16" s="1"/>
  <c r="B78" i="16"/>
  <c r="B72" i="16"/>
  <c r="C95" i="16" s="1"/>
  <c r="B81" i="16"/>
  <c r="B77" i="16"/>
  <c r="B73" i="16"/>
  <c r="C96" i="16" s="1"/>
  <c r="B80" i="16"/>
  <c r="B76" i="16"/>
  <c r="B79" i="16"/>
  <c r="B75" i="16"/>
  <c r="C40" i="16"/>
  <c r="F40" i="16"/>
  <c r="E40" i="16"/>
  <c r="B37" i="16"/>
  <c r="B46" i="16"/>
  <c r="B44" i="16"/>
  <c r="B42" i="16"/>
  <c r="B38" i="16"/>
  <c r="B47" i="16"/>
  <c r="B43" i="16"/>
  <c r="B41" i="16"/>
  <c r="B39" i="16"/>
  <c r="B45" i="16"/>
  <c r="B74" i="16"/>
  <c r="C97" i="16" s="1"/>
  <c r="B40" i="16"/>
  <c r="BT18" i="14"/>
  <c r="BS18" i="14"/>
  <c r="BR18" i="14"/>
  <c r="BQ18" i="14"/>
  <c r="BP18" i="14"/>
  <c r="BO18" i="14"/>
  <c r="BN18" i="14"/>
  <c r="BU22" i="14"/>
  <c r="Y23" i="14"/>
  <c r="BT8" i="14"/>
  <c r="BT9" i="14"/>
  <c r="BT10" i="14"/>
  <c r="BT11" i="14"/>
  <c r="BT12" i="14"/>
  <c r="BT13" i="14"/>
  <c r="BT14" i="14"/>
  <c r="BT15" i="14"/>
  <c r="BT16" i="14"/>
  <c r="BT17" i="14"/>
  <c r="BT7" i="14"/>
  <c r="BS8" i="14"/>
  <c r="BS9" i="14"/>
  <c r="BS10" i="14"/>
  <c r="BS11" i="14"/>
  <c r="BS12" i="14"/>
  <c r="BS13" i="14"/>
  <c r="BS14" i="14"/>
  <c r="BS15" i="14"/>
  <c r="BS16" i="14"/>
  <c r="BS17" i="14"/>
  <c r="BR8" i="14"/>
  <c r="BR9" i="14"/>
  <c r="BR10" i="14"/>
  <c r="BR11" i="14"/>
  <c r="BR12" i="14"/>
  <c r="BR13" i="14"/>
  <c r="BR14" i="14"/>
  <c r="BR15" i="14"/>
  <c r="BR16" i="14"/>
  <c r="BR17" i="14"/>
  <c r="BQ8" i="14"/>
  <c r="BQ9" i="14"/>
  <c r="BQ10" i="14"/>
  <c r="BQ11" i="14"/>
  <c r="BQ12" i="14"/>
  <c r="BQ13" i="14"/>
  <c r="BQ14" i="14"/>
  <c r="BQ15" i="14"/>
  <c r="BQ16" i="14"/>
  <c r="BQ17" i="14"/>
  <c r="BQ7" i="14"/>
  <c r="BP8" i="14"/>
  <c r="BP9" i="14"/>
  <c r="BP10" i="14"/>
  <c r="BP11" i="14"/>
  <c r="BP12" i="14"/>
  <c r="BP13" i="14"/>
  <c r="BP14" i="14"/>
  <c r="BP15" i="14"/>
  <c r="BP16" i="14"/>
  <c r="BP17" i="14"/>
  <c r="BP7" i="14"/>
  <c r="BO8" i="14"/>
  <c r="BO9" i="14"/>
  <c r="BO10" i="14"/>
  <c r="BO11" i="14"/>
  <c r="BO12" i="14"/>
  <c r="BO13" i="14"/>
  <c r="BO14" i="14"/>
  <c r="BO15" i="14"/>
  <c r="BO16" i="14"/>
  <c r="BO17" i="14"/>
  <c r="BO7" i="14"/>
  <c r="BO3" i="14" s="1"/>
  <c r="BN9" i="14"/>
  <c r="BN25" i="14"/>
  <c r="BN24" i="14"/>
  <c r="BN23" i="14"/>
  <c r="BN22" i="14"/>
  <c r="BN21" i="14"/>
  <c r="B48" i="16" l="1"/>
  <c r="C48" i="16"/>
  <c r="BN17" i="14"/>
  <c r="BN16" i="14"/>
  <c r="BN15" i="14"/>
  <c r="BN14" i="14"/>
  <c r="BN13" i="14"/>
  <c r="BN12" i="14"/>
  <c r="BN11" i="14"/>
  <c r="BN10" i="14"/>
  <c r="M147" i="13" l="1"/>
  <c r="M146" i="13"/>
  <c r="M145" i="13"/>
  <c r="M144" i="13"/>
  <c r="M143" i="13"/>
  <c r="M142" i="13"/>
  <c r="M141" i="13"/>
  <c r="M139" i="13"/>
  <c r="L147" i="13"/>
  <c r="L146" i="13"/>
  <c r="L145" i="13"/>
  <c r="L144" i="13"/>
  <c r="L143" i="13"/>
  <c r="L142" i="13"/>
  <c r="L141" i="13"/>
  <c r="L140" i="13"/>
  <c r="L139" i="13"/>
  <c r="K147" i="13"/>
  <c r="K146" i="13"/>
  <c r="K145" i="13"/>
  <c r="K144" i="13"/>
  <c r="K143" i="13"/>
  <c r="K142" i="13"/>
  <c r="K141" i="13"/>
  <c r="K140" i="13"/>
  <c r="K139" i="13"/>
  <c r="J147" i="13"/>
  <c r="J146" i="13"/>
  <c r="J145" i="13"/>
  <c r="J144" i="13"/>
  <c r="J143" i="13"/>
  <c r="J142" i="13"/>
  <c r="J141" i="13"/>
  <c r="J140" i="13"/>
  <c r="J139" i="13"/>
  <c r="I147" i="13"/>
  <c r="I146" i="13"/>
  <c r="I145" i="13"/>
  <c r="I144" i="13"/>
  <c r="I143" i="13"/>
  <c r="I142" i="13"/>
  <c r="I141" i="13"/>
  <c r="I140" i="13"/>
  <c r="G146" i="13"/>
  <c r="G145" i="13"/>
  <c r="G144" i="13"/>
  <c r="G143" i="13"/>
  <c r="G142" i="13"/>
  <c r="G141" i="13"/>
  <c r="G140" i="13"/>
  <c r="D141" i="13"/>
  <c r="M112" i="14"/>
  <c r="M111" i="14"/>
  <c r="M110" i="14"/>
  <c r="M109" i="14"/>
  <c r="M108" i="14"/>
  <c r="M107" i="14"/>
  <c r="M105" i="14"/>
  <c r="L112" i="14"/>
  <c r="L111" i="14"/>
  <c r="L110" i="14"/>
  <c r="L109" i="14"/>
  <c r="L108" i="14"/>
  <c r="L107" i="14"/>
  <c r="L106" i="14"/>
  <c r="L105" i="14"/>
  <c r="K112" i="14"/>
  <c r="K111" i="14"/>
  <c r="K110" i="14"/>
  <c r="K109" i="14"/>
  <c r="K108" i="14"/>
  <c r="K107" i="14"/>
  <c r="K106" i="14"/>
  <c r="K105" i="14"/>
  <c r="J112" i="14"/>
  <c r="J111" i="14"/>
  <c r="J110" i="14"/>
  <c r="J109" i="14"/>
  <c r="J108" i="14"/>
  <c r="J107" i="14"/>
  <c r="J106" i="14"/>
  <c r="J105" i="14"/>
  <c r="I112" i="14"/>
  <c r="I111" i="14"/>
  <c r="I110" i="14"/>
  <c r="I109" i="14"/>
  <c r="I108" i="14"/>
  <c r="I107" i="14"/>
  <c r="B106" i="14"/>
  <c r="BE26" i="13"/>
  <c r="BU18" i="13"/>
  <c r="BM18" i="13"/>
  <c r="AG18" i="13"/>
  <c r="Q18" i="13"/>
  <c r="AW18" i="13"/>
  <c r="AO18" i="13"/>
  <c r="BM31" i="14"/>
  <c r="BM30" i="14"/>
  <c r="BM29" i="14"/>
  <c r="BM28" i="14"/>
  <c r="BM27" i="14"/>
  <c r="BM26" i="14"/>
  <c r="BM25" i="14"/>
  <c r="BM24" i="14"/>
  <c r="BM23" i="14"/>
  <c r="BE31" i="14"/>
  <c r="BE30" i="14"/>
  <c r="BE29" i="14"/>
  <c r="BE28" i="14"/>
  <c r="BE27" i="14"/>
  <c r="BE26" i="14"/>
  <c r="BE25" i="14"/>
  <c r="BE24" i="14"/>
  <c r="BE23" i="14"/>
  <c r="BE22" i="14"/>
  <c r="BO27" i="14" s="1"/>
  <c r="AW31" i="14"/>
  <c r="AW30" i="14"/>
  <c r="AW29" i="14"/>
  <c r="AW27" i="14"/>
  <c r="AW26" i="14"/>
  <c r="AW25" i="14"/>
  <c r="AW24" i="14"/>
  <c r="AW23" i="14"/>
  <c r="AW22" i="14"/>
  <c r="AO31" i="14"/>
  <c r="AO30" i="14"/>
  <c r="AO29" i="14"/>
  <c r="AO28" i="14"/>
  <c r="AO27" i="14"/>
  <c r="AO26" i="14"/>
  <c r="AO25" i="14"/>
  <c r="AO24" i="14"/>
  <c r="AO23" i="14"/>
  <c r="AO22" i="14"/>
  <c r="AG31" i="14"/>
  <c r="AG30" i="14"/>
  <c r="AG29" i="14"/>
  <c r="AG28" i="14"/>
  <c r="AG27" i="14"/>
  <c r="AG26" i="14"/>
  <c r="AG25" i="14"/>
  <c r="AG24" i="14"/>
  <c r="AG23" i="14"/>
  <c r="AG22" i="14"/>
  <c r="Y31" i="14"/>
  <c r="Y30" i="14"/>
  <c r="Y29" i="14"/>
  <c r="Y28" i="14"/>
  <c r="Y27" i="14"/>
  <c r="Y26" i="14"/>
  <c r="Y25" i="14"/>
  <c r="Y24" i="14"/>
  <c r="Y22" i="14"/>
  <c r="Q31" i="14"/>
  <c r="Q30" i="14"/>
  <c r="Q29" i="14"/>
  <c r="Q28" i="14"/>
  <c r="Q27" i="14"/>
  <c r="Q26" i="14"/>
  <c r="Q25" i="14"/>
  <c r="Q24" i="14"/>
  <c r="Q23" i="14"/>
  <c r="Q22" i="14"/>
  <c r="I31" i="14"/>
  <c r="G101" i="13"/>
  <c r="G100" i="13"/>
  <c r="G99" i="13"/>
  <c r="G98" i="13"/>
  <c r="G97" i="13"/>
  <c r="G105" i="13"/>
  <c r="G104" i="13"/>
  <c r="G103" i="13"/>
  <c r="G102" i="13"/>
  <c r="I98" i="13"/>
  <c r="I97" i="13"/>
  <c r="BU32" i="13"/>
  <c r="BM32" i="13"/>
  <c r="BM25" i="13"/>
  <c r="BE32" i="13"/>
  <c r="BE29" i="13"/>
  <c r="BE27" i="13"/>
  <c r="BE25" i="13"/>
  <c r="BE24" i="13"/>
  <c r="BE23" i="13"/>
  <c r="BE22" i="13"/>
  <c r="AW32" i="13"/>
  <c r="AW28" i="13"/>
  <c r="AW24" i="13"/>
  <c r="AW31" i="13"/>
  <c r="AO32" i="13"/>
  <c r="AO28" i="13"/>
  <c r="AO24" i="13"/>
  <c r="AO31" i="13"/>
  <c r="AG28" i="13"/>
  <c r="AG29" i="13"/>
  <c r="AG24" i="13"/>
  <c r="AG32" i="13"/>
  <c r="Y32" i="13"/>
  <c r="Y28" i="13"/>
  <c r="Y24" i="13"/>
  <c r="Y31" i="13"/>
  <c r="Q31" i="13"/>
  <c r="G24" i="13"/>
  <c r="G25" i="13"/>
  <c r="G26" i="13"/>
  <c r="G27" i="13"/>
  <c r="G28" i="13"/>
  <c r="G29" i="13"/>
  <c r="G30" i="13"/>
  <c r="G31" i="13"/>
  <c r="G32" i="13"/>
  <c r="G23" i="13"/>
  <c r="G22" i="13"/>
  <c r="T168" i="13"/>
  <c r="AW32" i="14" l="1"/>
  <c r="Q32" i="14"/>
  <c r="I24" i="14"/>
  <c r="Y32" i="14"/>
  <c r="I28" i="14"/>
  <c r="AG32" i="14"/>
  <c r="BM32" i="14"/>
  <c r="Q27" i="13"/>
  <c r="I22" i="13"/>
  <c r="Q30" i="13"/>
  <c r="Q26" i="13"/>
  <c r="Y25" i="13"/>
  <c r="Y29" i="13"/>
  <c r="AG25" i="13"/>
  <c r="AG31" i="13"/>
  <c r="AO25" i="13"/>
  <c r="AO29" i="13"/>
  <c r="AW25" i="13"/>
  <c r="AW29" i="13"/>
  <c r="BE31" i="13"/>
  <c r="BM27" i="13"/>
  <c r="BU22" i="13"/>
  <c r="BU27" i="13"/>
  <c r="I25" i="14"/>
  <c r="I29" i="14"/>
  <c r="BU25" i="13"/>
  <c r="Q22" i="13"/>
  <c r="Q29" i="13"/>
  <c r="Q25" i="13"/>
  <c r="Y22" i="13"/>
  <c r="Y26" i="13"/>
  <c r="Y30" i="13"/>
  <c r="AG22" i="13"/>
  <c r="AG26" i="13"/>
  <c r="AG30" i="13"/>
  <c r="AO22" i="13"/>
  <c r="AO26" i="13"/>
  <c r="AO30" i="13"/>
  <c r="AW22" i="13"/>
  <c r="AW26" i="13"/>
  <c r="AW30" i="13"/>
  <c r="BM29" i="13"/>
  <c r="BU23" i="13"/>
  <c r="BU29" i="13"/>
  <c r="I26" i="14"/>
  <c r="I30" i="14"/>
  <c r="Q32" i="13"/>
  <c r="Q28" i="13"/>
  <c r="Q24" i="13"/>
  <c r="Y23" i="13"/>
  <c r="Y27" i="13"/>
  <c r="AG23" i="13"/>
  <c r="AG27" i="13"/>
  <c r="AO23" i="13"/>
  <c r="AO27" i="13"/>
  <c r="AW23" i="13"/>
  <c r="AW27" i="13"/>
  <c r="BE28" i="13"/>
  <c r="BM23" i="13"/>
  <c r="BM31" i="13"/>
  <c r="BU24" i="13"/>
  <c r="BU31" i="13"/>
  <c r="I23" i="14"/>
  <c r="I19" i="14" s="1"/>
  <c r="I27" i="14"/>
  <c r="BE32" i="14"/>
  <c r="AO32" i="14"/>
  <c r="BU26" i="13"/>
  <c r="BU28" i="13"/>
  <c r="BU30" i="13"/>
  <c r="BM22" i="13"/>
  <c r="BM24" i="13"/>
  <c r="BM26" i="13"/>
  <c r="BM28" i="13"/>
  <c r="BM30" i="13"/>
  <c r="BE30" i="13"/>
  <c r="BF23" i="14"/>
  <c r="BF24" i="14"/>
  <c r="BF25" i="14"/>
  <c r="BF26" i="14"/>
  <c r="BF27" i="14"/>
  <c r="BF28" i="14"/>
  <c r="BF29" i="14"/>
  <c r="BF30" i="14"/>
  <c r="BF31" i="14"/>
  <c r="BF22" i="14"/>
  <c r="BF32" i="14" s="1"/>
  <c r="O7" i="14"/>
  <c r="W7" i="14"/>
  <c r="BO25" i="14" s="1"/>
  <c r="AE7" i="14"/>
  <c r="AM7" i="14"/>
  <c r="BO24" i="14" s="1"/>
  <c r="AU7" i="14"/>
  <c r="BC7" i="14"/>
  <c r="BO21" i="14" s="1"/>
  <c r="BQ21" i="14" s="1"/>
  <c r="BK7" i="14"/>
  <c r="BK22" i="14" s="1"/>
  <c r="V7" i="14"/>
  <c r="N7" i="14"/>
  <c r="AD7" i="14"/>
  <c r="AL7" i="14"/>
  <c r="AT7" i="14"/>
  <c r="BB7" i="14"/>
  <c r="BJ7" i="14"/>
  <c r="BJ23" i="14" s="1"/>
  <c r="BB18" i="14"/>
  <c r="M7" i="14"/>
  <c r="U7" i="14"/>
  <c r="AC7" i="14"/>
  <c r="AK7" i="14"/>
  <c r="AS7" i="14"/>
  <c r="BA7" i="14"/>
  <c r="BI7" i="14"/>
  <c r="BI22" i="14" s="1"/>
  <c r="L7" i="14"/>
  <c r="T7" i="14"/>
  <c r="AB7" i="14"/>
  <c r="AJ7" i="14"/>
  <c r="AR7" i="14"/>
  <c r="AZ7" i="14"/>
  <c r="BH7" i="14"/>
  <c r="BH23" i="14" s="1"/>
  <c r="BG7" i="14"/>
  <c r="BG22" i="14" s="1"/>
  <c r="AY7" i="14"/>
  <c r="AQ7" i="14"/>
  <c r="AI7" i="14"/>
  <c r="AA7" i="14"/>
  <c r="S7" i="14"/>
  <c r="K7" i="14"/>
  <c r="B112" i="14"/>
  <c r="C112" i="14"/>
  <c r="D112" i="14"/>
  <c r="E112" i="14"/>
  <c r="F112" i="14"/>
  <c r="G112" i="14"/>
  <c r="I32" i="14" l="1"/>
  <c r="BH22" i="14"/>
  <c r="BJ22" i="14"/>
  <c r="BK31" i="14"/>
  <c r="BI31" i="14"/>
  <c r="BG31" i="14"/>
  <c r="BK30" i="14"/>
  <c r="BI30" i="14"/>
  <c r="BG30" i="14"/>
  <c r="BK29" i="14"/>
  <c r="BI29" i="14"/>
  <c r="BG29" i="14"/>
  <c r="BK28" i="14"/>
  <c r="BI28" i="14"/>
  <c r="BG28" i="14"/>
  <c r="BK27" i="14"/>
  <c r="BI27" i="14"/>
  <c r="BG27" i="14"/>
  <c r="BK26" i="14"/>
  <c r="BI26" i="14"/>
  <c r="BG26" i="14"/>
  <c r="BK25" i="14"/>
  <c r="BI25" i="14"/>
  <c r="BG25" i="14"/>
  <c r="BK24" i="14"/>
  <c r="BI24" i="14"/>
  <c r="BG24" i="14"/>
  <c r="BK23" i="14"/>
  <c r="BI23" i="14"/>
  <c r="BG23" i="14"/>
  <c r="BJ31" i="14"/>
  <c r="BH31" i="14"/>
  <c r="BJ30" i="14"/>
  <c r="BH30" i="14"/>
  <c r="BJ29" i="14"/>
  <c r="BH29" i="14"/>
  <c r="BJ28" i="14"/>
  <c r="BH28" i="14"/>
  <c r="BJ27" i="14"/>
  <c r="BH27" i="14"/>
  <c r="BJ26" i="14"/>
  <c r="BH26" i="14"/>
  <c r="BJ25" i="14"/>
  <c r="BH25" i="14"/>
  <c r="BH32" i="14" s="1"/>
  <c r="BJ24" i="14"/>
  <c r="BH24" i="14"/>
  <c r="BJ32" i="14"/>
  <c r="B7" i="13"/>
  <c r="B25" i="13" s="1"/>
  <c r="BN7" i="13"/>
  <c r="BN25" i="13" s="1"/>
  <c r="AH7" i="13"/>
  <c r="AH23" i="13" s="1"/>
  <c r="BF7" i="13"/>
  <c r="BF23" i="13" s="1"/>
  <c r="AX7" i="13"/>
  <c r="AX28" i="13" s="1"/>
  <c r="J7" i="13"/>
  <c r="J24" i="13" s="1"/>
  <c r="Z7" i="13"/>
  <c r="Z25" i="13" s="1"/>
  <c r="R7" i="13"/>
  <c r="R22" i="13" s="1"/>
  <c r="AP7" i="13"/>
  <c r="AP23" i="13" s="1"/>
  <c r="B22" i="14"/>
  <c r="C22" i="14"/>
  <c r="D22" i="14"/>
  <c r="E22" i="14"/>
  <c r="F22" i="14"/>
  <c r="G22" i="14"/>
  <c r="B23" i="14"/>
  <c r="B32" i="14" s="1"/>
  <c r="C23" i="14"/>
  <c r="D23" i="14"/>
  <c r="E23" i="14"/>
  <c r="F23" i="14"/>
  <c r="F32" i="14" s="1"/>
  <c r="G23" i="14"/>
  <c r="B24" i="14"/>
  <c r="C24" i="14"/>
  <c r="D24" i="14"/>
  <c r="E24" i="14"/>
  <c r="F24" i="14"/>
  <c r="G24" i="14"/>
  <c r="B25" i="14"/>
  <c r="C25" i="14"/>
  <c r="D25" i="14"/>
  <c r="E25" i="14"/>
  <c r="F25" i="14"/>
  <c r="G25" i="14"/>
  <c r="B26" i="14"/>
  <c r="C26" i="14"/>
  <c r="D26" i="14"/>
  <c r="E26" i="14"/>
  <c r="F26" i="14"/>
  <c r="G26" i="14"/>
  <c r="B27" i="14"/>
  <c r="C27" i="14"/>
  <c r="D27" i="14"/>
  <c r="E27" i="14"/>
  <c r="F27" i="14"/>
  <c r="G27" i="14"/>
  <c r="B28" i="14"/>
  <c r="C28" i="14"/>
  <c r="D28" i="14"/>
  <c r="E28" i="14"/>
  <c r="F28" i="14"/>
  <c r="G28" i="14"/>
  <c r="B29" i="14"/>
  <c r="C29" i="14"/>
  <c r="D29" i="14"/>
  <c r="E29" i="14"/>
  <c r="F29" i="14"/>
  <c r="G29" i="14"/>
  <c r="B30" i="14"/>
  <c r="C30" i="14"/>
  <c r="D30" i="14"/>
  <c r="E30" i="14"/>
  <c r="F30" i="14"/>
  <c r="G30" i="14"/>
  <c r="B31" i="14"/>
  <c r="C31" i="14"/>
  <c r="D31" i="14"/>
  <c r="E31" i="14"/>
  <c r="F31" i="14"/>
  <c r="G31" i="14"/>
  <c r="J22" i="14"/>
  <c r="J32" i="14" s="1"/>
  <c r="K22" i="14"/>
  <c r="L22" i="14"/>
  <c r="M22" i="14"/>
  <c r="N22" i="14"/>
  <c r="O22" i="14"/>
  <c r="R22" i="14"/>
  <c r="R32" i="14" s="1"/>
  <c r="S22" i="14"/>
  <c r="T22" i="14"/>
  <c r="U22" i="14"/>
  <c r="V22" i="14"/>
  <c r="W22" i="14"/>
  <c r="Z22" i="14"/>
  <c r="AA22" i="14"/>
  <c r="AB22" i="14"/>
  <c r="AC22" i="14"/>
  <c r="AD22" i="14"/>
  <c r="AE22" i="14"/>
  <c r="AH22" i="14"/>
  <c r="AI22" i="14"/>
  <c r="AJ22" i="14"/>
  <c r="AK22" i="14"/>
  <c r="AL22" i="14"/>
  <c r="AM22" i="14"/>
  <c r="AP22" i="14"/>
  <c r="AP32" i="14" s="1"/>
  <c r="AQ22" i="14"/>
  <c r="AR22" i="14"/>
  <c r="AS22" i="14"/>
  <c r="AT22" i="14"/>
  <c r="AU22" i="14"/>
  <c r="AX22" i="14"/>
  <c r="AY22" i="14"/>
  <c r="AZ22" i="14"/>
  <c r="BA22" i="14"/>
  <c r="BB22" i="14"/>
  <c r="BC22" i="14"/>
  <c r="J23" i="14"/>
  <c r="K23" i="14"/>
  <c r="L23" i="14"/>
  <c r="M23" i="14"/>
  <c r="N23" i="14"/>
  <c r="O23" i="14"/>
  <c r="R23" i="14"/>
  <c r="S23" i="14"/>
  <c r="T23" i="14"/>
  <c r="U23" i="14"/>
  <c r="V23" i="14"/>
  <c r="W23" i="14"/>
  <c r="Z23" i="14"/>
  <c r="AA23" i="14"/>
  <c r="AB23" i="14"/>
  <c r="AC23" i="14"/>
  <c r="AD23" i="14"/>
  <c r="AE23" i="14"/>
  <c r="AH23" i="14"/>
  <c r="AI23" i="14"/>
  <c r="AJ23" i="14"/>
  <c r="AK23" i="14"/>
  <c r="AL23" i="14"/>
  <c r="AM23" i="14"/>
  <c r="AP23" i="14"/>
  <c r="AQ23" i="14"/>
  <c r="AR23" i="14"/>
  <c r="AS23" i="14"/>
  <c r="AT23" i="14"/>
  <c r="AU23" i="14"/>
  <c r="AX23" i="14"/>
  <c r="AY23" i="14"/>
  <c r="AZ23" i="14"/>
  <c r="BA23" i="14"/>
  <c r="BB23" i="14"/>
  <c r="BC23" i="14"/>
  <c r="J24" i="14"/>
  <c r="K24" i="14"/>
  <c r="L24" i="14"/>
  <c r="M24" i="14"/>
  <c r="N24" i="14"/>
  <c r="O24" i="14"/>
  <c r="R24" i="14"/>
  <c r="S24" i="14"/>
  <c r="T24" i="14"/>
  <c r="U24" i="14"/>
  <c r="V24" i="14"/>
  <c r="W24" i="14"/>
  <c r="Z24" i="14"/>
  <c r="AA24" i="14"/>
  <c r="AB24" i="14"/>
  <c r="AC24" i="14"/>
  <c r="AD24" i="14"/>
  <c r="AE24" i="14"/>
  <c r="AH24" i="14"/>
  <c r="AI24" i="14"/>
  <c r="AJ24" i="14"/>
  <c r="AK24" i="14"/>
  <c r="AL24" i="14"/>
  <c r="AM24" i="14"/>
  <c r="AP24" i="14"/>
  <c r="AQ24" i="14"/>
  <c r="AR24" i="14"/>
  <c r="AS24" i="14"/>
  <c r="AT24" i="14"/>
  <c r="AU24" i="14"/>
  <c r="AX24" i="14"/>
  <c r="AY24" i="14"/>
  <c r="AZ24" i="14"/>
  <c r="BA24" i="14"/>
  <c r="BB24" i="14"/>
  <c r="BC24" i="14"/>
  <c r="J25" i="14"/>
  <c r="K25" i="14"/>
  <c r="L25" i="14"/>
  <c r="M25" i="14"/>
  <c r="N25" i="14"/>
  <c r="O25" i="14"/>
  <c r="R25" i="14"/>
  <c r="S25" i="14"/>
  <c r="T25" i="14"/>
  <c r="U25" i="14"/>
  <c r="V25" i="14"/>
  <c r="W25" i="14"/>
  <c r="Z25" i="14"/>
  <c r="AA25" i="14"/>
  <c r="AB25" i="14"/>
  <c r="AC25" i="14"/>
  <c r="AD25" i="14"/>
  <c r="AE25" i="14"/>
  <c r="AH25" i="14"/>
  <c r="AI25" i="14"/>
  <c r="AJ25" i="14"/>
  <c r="AK25" i="14"/>
  <c r="AL25" i="14"/>
  <c r="AM25" i="14"/>
  <c r="AP25" i="14"/>
  <c r="AQ25" i="14"/>
  <c r="AR25" i="14"/>
  <c r="AS25" i="14"/>
  <c r="AT25" i="14"/>
  <c r="AU25" i="14"/>
  <c r="AX25" i="14"/>
  <c r="AY25" i="14"/>
  <c r="AZ25" i="14"/>
  <c r="BA25" i="14"/>
  <c r="BB25" i="14"/>
  <c r="BC25" i="14"/>
  <c r="J26" i="14"/>
  <c r="K26" i="14"/>
  <c r="L26" i="14"/>
  <c r="M26" i="14"/>
  <c r="N26" i="14"/>
  <c r="O26" i="14"/>
  <c r="R26" i="14"/>
  <c r="S26" i="14"/>
  <c r="T26" i="14"/>
  <c r="U26" i="14"/>
  <c r="V26" i="14"/>
  <c r="W26" i="14"/>
  <c r="Z26" i="14"/>
  <c r="AA26" i="14"/>
  <c r="AB26" i="14"/>
  <c r="AC26" i="14"/>
  <c r="AD26" i="14"/>
  <c r="AE26" i="14"/>
  <c r="AH26" i="14"/>
  <c r="AI26" i="14"/>
  <c r="AJ26" i="14"/>
  <c r="AK26" i="14"/>
  <c r="AL26" i="14"/>
  <c r="AM26" i="14"/>
  <c r="AP26" i="14"/>
  <c r="AQ26" i="14"/>
  <c r="AR26" i="14"/>
  <c r="AS26" i="14"/>
  <c r="AT26" i="14"/>
  <c r="AU26" i="14"/>
  <c r="AX26" i="14"/>
  <c r="AY26" i="14"/>
  <c r="AZ26" i="14"/>
  <c r="BA26" i="14"/>
  <c r="BB26" i="14"/>
  <c r="BC26" i="14"/>
  <c r="J27" i="14"/>
  <c r="K27" i="14"/>
  <c r="L27" i="14"/>
  <c r="M27" i="14"/>
  <c r="N27" i="14"/>
  <c r="O27" i="14"/>
  <c r="R27" i="14"/>
  <c r="S27" i="14"/>
  <c r="T27" i="14"/>
  <c r="U27" i="14"/>
  <c r="V27" i="14"/>
  <c r="W27" i="14"/>
  <c r="Z27" i="14"/>
  <c r="AA27" i="14"/>
  <c r="AB27" i="14"/>
  <c r="AC27" i="14"/>
  <c r="AD27" i="14"/>
  <c r="AE27" i="14"/>
  <c r="AH27" i="14"/>
  <c r="AI27" i="14"/>
  <c r="AJ27" i="14"/>
  <c r="AK27" i="14"/>
  <c r="AL27" i="14"/>
  <c r="AM27" i="14"/>
  <c r="AP27" i="14"/>
  <c r="AQ27" i="14"/>
  <c r="AR27" i="14"/>
  <c r="AS27" i="14"/>
  <c r="AT27" i="14"/>
  <c r="AU27" i="14"/>
  <c r="AX27" i="14"/>
  <c r="AY27" i="14"/>
  <c r="AZ27" i="14"/>
  <c r="BA27" i="14"/>
  <c r="BB27" i="14"/>
  <c r="BC27" i="14"/>
  <c r="J28" i="14"/>
  <c r="K28" i="14"/>
  <c r="L28" i="14"/>
  <c r="M28" i="14"/>
  <c r="N28" i="14"/>
  <c r="O28" i="14"/>
  <c r="R28" i="14"/>
  <c r="S28" i="14"/>
  <c r="T28" i="14"/>
  <c r="U28" i="14"/>
  <c r="V28" i="14"/>
  <c r="W28" i="14"/>
  <c r="Z28" i="14"/>
  <c r="AA28" i="14"/>
  <c r="AB28" i="14"/>
  <c r="AC28" i="14"/>
  <c r="AD28" i="14"/>
  <c r="AE28" i="14"/>
  <c r="AH28" i="14"/>
  <c r="AI28" i="14"/>
  <c r="AJ28" i="14"/>
  <c r="AK28" i="14"/>
  <c r="AL28" i="14"/>
  <c r="AM28" i="14"/>
  <c r="AP28" i="14"/>
  <c r="AQ28" i="14"/>
  <c r="AR28" i="14"/>
  <c r="AS28" i="14"/>
  <c r="AT28" i="14"/>
  <c r="AU28" i="14"/>
  <c r="AX28" i="14"/>
  <c r="AY28" i="14"/>
  <c r="AZ28" i="14"/>
  <c r="BA28" i="14"/>
  <c r="BB28" i="14"/>
  <c r="BC28" i="14"/>
  <c r="J29" i="14"/>
  <c r="K29" i="14"/>
  <c r="L29" i="14"/>
  <c r="M29" i="14"/>
  <c r="N29" i="14"/>
  <c r="O29" i="14"/>
  <c r="R29" i="14"/>
  <c r="S29" i="14"/>
  <c r="T29" i="14"/>
  <c r="U29" i="14"/>
  <c r="V29" i="14"/>
  <c r="W29" i="14"/>
  <c r="Z29" i="14"/>
  <c r="AA29" i="14"/>
  <c r="AB29" i="14"/>
  <c r="AC29" i="14"/>
  <c r="AD29" i="14"/>
  <c r="AE29" i="14"/>
  <c r="AH29" i="14"/>
  <c r="AI29" i="14"/>
  <c r="AJ29" i="14"/>
  <c r="AK29" i="14"/>
  <c r="AL29" i="14"/>
  <c r="AM29" i="14"/>
  <c r="AP29" i="14"/>
  <c r="AQ29" i="14"/>
  <c r="AR29" i="14"/>
  <c r="AS29" i="14"/>
  <c r="AT29" i="14"/>
  <c r="AU29" i="14"/>
  <c r="AX29" i="14"/>
  <c r="AY29" i="14"/>
  <c r="AZ29" i="14"/>
  <c r="BA29" i="14"/>
  <c r="BB29" i="14"/>
  <c r="BC29" i="14"/>
  <c r="J30" i="14"/>
  <c r="K30" i="14"/>
  <c r="L30" i="14"/>
  <c r="M30" i="14"/>
  <c r="N30" i="14"/>
  <c r="O30" i="14"/>
  <c r="R30" i="14"/>
  <c r="S30" i="14"/>
  <c r="T30" i="14"/>
  <c r="U30" i="14"/>
  <c r="V30" i="14"/>
  <c r="W30" i="14"/>
  <c r="Z30" i="14"/>
  <c r="AA30" i="14"/>
  <c r="AB30" i="14"/>
  <c r="AC30" i="14"/>
  <c r="AD30" i="14"/>
  <c r="AE30" i="14"/>
  <c r="AH30" i="14"/>
  <c r="AI30" i="14"/>
  <c r="AJ30" i="14"/>
  <c r="AK30" i="14"/>
  <c r="AL30" i="14"/>
  <c r="AM30" i="14"/>
  <c r="AP30" i="14"/>
  <c r="AQ30" i="14"/>
  <c r="AR30" i="14"/>
  <c r="AS30" i="14"/>
  <c r="AT30" i="14"/>
  <c r="AU30" i="14"/>
  <c r="AX30" i="14"/>
  <c r="AY30" i="14"/>
  <c r="AZ30" i="14"/>
  <c r="BA30" i="14"/>
  <c r="BB30" i="14"/>
  <c r="BC30" i="14"/>
  <c r="J31" i="14"/>
  <c r="K31" i="14"/>
  <c r="L31" i="14"/>
  <c r="M31" i="14"/>
  <c r="N31" i="14"/>
  <c r="O31" i="14"/>
  <c r="R31" i="14"/>
  <c r="S31" i="14"/>
  <c r="T31" i="14"/>
  <c r="U31" i="14"/>
  <c r="V31" i="14"/>
  <c r="W31" i="14"/>
  <c r="Z31" i="14"/>
  <c r="AA31" i="14"/>
  <c r="AB31" i="14"/>
  <c r="AC31" i="14"/>
  <c r="AD31" i="14"/>
  <c r="AE31" i="14"/>
  <c r="AH31" i="14"/>
  <c r="AI31" i="14"/>
  <c r="AJ31" i="14"/>
  <c r="AK31" i="14"/>
  <c r="AL31" i="14"/>
  <c r="AM31" i="14"/>
  <c r="AP31" i="14"/>
  <c r="AQ31" i="14"/>
  <c r="AR31" i="14"/>
  <c r="AS31" i="14"/>
  <c r="AT31" i="14"/>
  <c r="AU31" i="14"/>
  <c r="AX31" i="14"/>
  <c r="AY31" i="14"/>
  <c r="AZ31" i="14"/>
  <c r="BA31" i="14"/>
  <c r="BA32" i="14" s="1"/>
  <c r="BB31" i="14"/>
  <c r="BC31" i="14"/>
  <c r="D18" i="14"/>
  <c r="E18" i="14"/>
  <c r="F18" i="14"/>
  <c r="G18" i="14"/>
  <c r="J18" i="14"/>
  <c r="K18" i="14"/>
  <c r="L18" i="14"/>
  <c r="M18" i="14"/>
  <c r="N18" i="14"/>
  <c r="O18" i="14"/>
  <c r="R18" i="14"/>
  <c r="S18" i="14"/>
  <c r="T18" i="14"/>
  <c r="U18" i="14"/>
  <c r="V18" i="14"/>
  <c r="W18" i="14"/>
  <c r="Z18" i="14"/>
  <c r="AA18" i="14"/>
  <c r="AB18" i="14"/>
  <c r="AC18" i="14"/>
  <c r="AD18" i="14"/>
  <c r="AE18" i="14"/>
  <c r="AH18" i="14"/>
  <c r="AI18" i="14"/>
  <c r="AJ18" i="14"/>
  <c r="AK18" i="14"/>
  <c r="AL18" i="14"/>
  <c r="AM18" i="14"/>
  <c r="AP18" i="14"/>
  <c r="AQ18" i="14"/>
  <c r="AR18" i="14"/>
  <c r="AS18" i="14"/>
  <c r="AT18" i="14"/>
  <c r="AU18" i="14"/>
  <c r="AX18" i="14"/>
  <c r="AY18" i="14"/>
  <c r="AZ18" i="14"/>
  <c r="BA18" i="14"/>
  <c r="BC18" i="14"/>
  <c r="C18" i="14"/>
  <c r="G32" i="14"/>
  <c r="Z32" i="14"/>
  <c r="B139" i="13"/>
  <c r="F98" i="13"/>
  <c r="F99" i="13"/>
  <c r="I99" i="13"/>
  <c r="F100" i="13"/>
  <c r="F101" i="13"/>
  <c r="I101" i="13"/>
  <c r="F102" i="13"/>
  <c r="I102" i="13"/>
  <c r="F103" i="13"/>
  <c r="I103" i="13"/>
  <c r="F104" i="13"/>
  <c r="I104" i="13"/>
  <c r="F105" i="13"/>
  <c r="I105" i="13"/>
  <c r="F97" i="13"/>
  <c r="B23" i="13"/>
  <c r="C23" i="13"/>
  <c r="D23" i="13"/>
  <c r="E23" i="13"/>
  <c r="F23" i="13"/>
  <c r="J23" i="13"/>
  <c r="K23" i="13"/>
  <c r="L23" i="13"/>
  <c r="M23" i="13"/>
  <c r="N23" i="13"/>
  <c r="O23" i="13"/>
  <c r="R23" i="13"/>
  <c r="S23" i="13"/>
  <c r="T23" i="13"/>
  <c r="U23" i="13"/>
  <c r="V23" i="13"/>
  <c r="W23" i="13"/>
  <c r="Z23" i="13"/>
  <c r="AA23" i="13"/>
  <c r="AB23" i="13"/>
  <c r="AC23" i="13"/>
  <c r="AD23" i="13"/>
  <c r="AE23" i="13"/>
  <c r="AI23" i="13"/>
  <c r="AJ23" i="13"/>
  <c r="AK23" i="13"/>
  <c r="AL23" i="13"/>
  <c r="AM23" i="13"/>
  <c r="AQ23" i="13"/>
  <c r="AR23" i="13"/>
  <c r="AS23" i="13"/>
  <c r="AT23" i="13"/>
  <c r="AU23" i="13"/>
  <c r="AY23" i="13"/>
  <c r="AZ23" i="13"/>
  <c r="BA23" i="13"/>
  <c r="BB23" i="13"/>
  <c r="BC23" i="13"/>
  <c r="BG23" i="13"/>
  <c r="BH23" i="13"/>
  <c r="BI23" i="13"/>
  <c r="BJ23" i="13"/>
  <c r="BK23" i="13"/>
  <c r="BN23" i="13"/>
  <c r="BO23" i="13"/>
  <c r="BP23" i="13"/>
  <c r="BQ23" i="13"/>
  <c r="BR23" i="13"/>
  <c r="BS23" i="13"/>
  <c r="C24" i="13"/>
  <c r="D24" i="13"/>
  <c r="E24" i="13"/>
  <c r="F24" i="13"/>
  <c r="I24" i="13"/>
  <c r="K24" i="13"/>
  <c r="L24" i="13"/>
  <c r="M24" i="13"/>
  <c r="N24" i="13"/>
  <c r="O24" i="13"/>
  <c r="S24" i="13"/>
  <c r="T24" i="13"/>
  <c r="U24" i="13"/>
  <c r="V24" i="13"/>
  <c r="W24" i="13"/>
  <c r="Z24" i="13"/>
  <c r="AA24" i="13"/>
  <c r="AB24" i="13"/>
  <c r="AC24" i="13"/>
  <c r="AD24" i="13"/>
  <c r="AE24" i="13"/>
  <c r="AH24" i="13"/>
  <c r="AI24" i="13"/>
  <c r="AJ24" i="13"/>
  <c r="AK24" i="13"/>
  <c r="AL24" i="13"/>
  <c r="AM24" i="13"/>
  <c r="AQ24" i="13"/>
  <c r="AR24" i="13"/>
  <c r="AS24" i="13"/>
  <c r="AT24" i="13"/>
  <c r="AU24" i="13"/>
  <c r="AX24" i="13"/>
  <c r="AY24" i="13"/>
  <c r="AZ24" i="13"/>
  <c r="BA24" i="13"/>
  <c r="BB24" i="13"/>
  <c r="BC24" i="13"/>
  <c r="BG24" i="13"/>
  <c r="BH24" i="13"/>
  <c r="BI24" i="13"/>
  <c r="BJ24" i="13"/>
  <c r="BK24" i="13"/>
  <c r="BN24" i="13"/>
  <c r="BO24" i="13"/>
  <c r="BP24" i="13"/>
  <c r="BQ24" i="13"/>
  <c r="BR24" i="13"/>
  <c r="BS24" i="13"/>
  <c r="C25" i="13"/>
  <c r="D25" i="13"/>
  <c r="E25" i="13"/>
  <c r="F25" i="13"/>
  <c r="I25" i="13"/>
  <c r="J25" i="13"/>
  <c r="K25" i="13"/>
  <c r="L25" i="13"/>
  <c r="M25" i="13"/>
  <c r="N25" i="13"/>
  <c r="O25" i="13"/>
  <c r="R25" i="13"/>
  <c r="S25" i="13"/>
  <c r="T25" i="13"/>
  <c r="U25" i="13"/>
  <c r="V25" i="13"/>
  <c r="W25" i="13"/>
  <c r="AA25" i="13"/>
  <c r="AB25" i="13"/>
  <c r="AC25" i="13"/>
  <c r="AD25" i="13"/>
  <c r="AE25" i="13"/>
  <c r="AH25" i="13"/>
  <c r="AI25" i="13"/>
  <c r="AJ25" i="13"/>
  <c r="AK25" i="13"/>
  <c r="AL25" i="13"/>
  <c r="AM25" i="13"/>
  <c r="AQ25" i="13"/>
  <c r="AR25" i="13"/>
  <c r="AS25" i="13"/>
  <c r="AT25" i="13"/>
  <c r="AU25" i="13"/>
  <c r="AY25" i="13"/>
  <c r="AZ25" i="13"/>
  <c r="BA25" i="13"/>
  <c r="BB25" i="13"/>
  <c r="BC25" i="13"/>
  <c r="BG25" i="13"/>
  <c r="BH25" i="13"/>
  <c r="BI25" i="13"/>
  <c r="BJ25" i="13"/>
  <c r="BK25" i="13"/>
  <c r="BO25" i="13"/>
  <c r="BP25" i="13"/>
  <c r="BQ25" i="13"/>
  <c r="BR25" i="13"/>
  <c r="BS25" i="13"/>
  <c r="C26" i="13"/>
  <c r="D26" i="13"/>
  <c r="E26" i="13"/>
  <c r="F26" i="13"/>
  <c r="I26" i="13"/>
  <c r="J26" i="13"/>
  <c r="K26" i="13"/>
  <c r="L26" i="13"/>
  <c r="M26" i="13"/>
  <c r="N26" i="13"/>
  <c r="O26" i="13"/>
  <c r="R26" i="13"/>
  <c r="S26" i="13"/>
  <c r="T26" i="13"/>
  <c r="U26" i="13"/>
  <c r="V26" i="13"/>
  <c r="W26" i="13"/>
  <c r="Z26" i="13"/>
  <c r="AA26" i="13"/>
  <c r="AB26" i="13"/>
  <c r="AC26" i="13"/>
  <c r="AD26" i="13"/>
  <c r="AE26" i="13"/>
  <c r="AH26" i="13"/>
  <c r="AI26" i="13"/>
  <c r="AJ26" i="13"/>
  <c r="AK26" i="13"/>
  <c r="AL26" i="13"/>
  <c r="AM26" i="13"/>
  <c r="AQ26" i="13"/>
  <c r="AR26" i="13"/>
  <c r="AS26" i="13"/>
  <c r="AT26" i="13"/>
  <c r="AU26" i="13"/>
  <c r="AY26" i="13"/>
  <c r="AZ26" i="13"/>
  <c r="BA26" i="13"/>
  <c r="BB26" i="13"/>
  <c r="BC26" i="13"/>
  <c r="BF26" i="13"/>
  <c r="BG26" i="13"/>
  <c r="BH26" i="13"/>
  <c r="BI26" i="13"/>
  <c r="BJ26" i="13"/>
  <c r="BK26" i="13"/>
  <c r="BN26" i="13"/>
  <c r="BO26" i="13"/>
  <c r="BP26" i="13"/>
  <c r="BQ26" i="13"/>
  <c r="BR26" i="13"/>
  <c r="BS26" i="13"/>
  <c r="C27" i="13"/>
  <c r="D27" i="13"/>
  <c r="E27" i="13"/>
  <c r="F27" i="13"/>
  <c r="I27" i="13"/>
  <c r="J27" i="13"/>
  <c r="K27" i="13"/>
  <c r="L27" i="13"/>
  <c r="M27" i="13"/>
  <c r="N27" i="13"/>
  <c r="O27" i="13"/>
  <c r="S27" i="13"/>
  <c r="T27" i="13"/>
  <c r="U27" i="13"/>
  <c r="V27" i="13"/>
  <c r="W27" i="13"/>
  <c r="Z27" i="13"/>
  <c r="AA27" i="13"/>
  <c r="AB27" i="13"/>
  <c r="AC27" i="13"/>
  <c r="AD27" i="13"/>
  <c r="AE27" i="13"/>
  <c r="AH27" i="13"/>
  <c r="AI27" i="13"/>
  <c r="AJ27" i="13"/>
  <c r="AK27" i="13"/>
  <c r="AL27" i="13"/>
  <c r="AM27" i="13"/>
  <c r="AQ27" i="13"/>
  <c r="AR27" i="13"/>
  <c r="AS27" i="13"/>
  <c r="AT27" i="13"/>
  <c r="AU27" i="13"/>
  <c r="AY27" i="13"/>
  <c r="AZ27" i="13"/>
  <c r="BA27" i="13"/>
  <c r="BB27" i="13"/>
  <c r="BC27" i="13"/>
  <c r="BF27" i="13"/>
  <c r="BG27" i="13"/>
  <c r="BH27" i="13"/>
  <c r="BI27" i="13"/>
  <c r="BJ27" i="13"/>
  <c r="BK27" i="13"/>
  <c r="BN27" i="13"/>
  <c r="BO27" i="13"/>
  <c r="BP27" i="13"/>
  <c r="BQ27" i="13"/>
  <c r="BR27" i="13"/>
  <c r="BS27" i="13"/>
  <c r="C28" i="13"/>
  <c r="D28" i="13"/>
  <c r="E28" i="13"/>
  <c r="F28" i="13"/>
  <c r="I28" i="13"/>
  <c r="J28" i="13"/>
  <c r="K28" i="13"/>
  <c r="L28" i="13"/>
  <c r="M28" i="13"/>
  <c r="N28" i="13"/>
  <c r="O28" i="13"/>
  <c r="R28" i="13"/>
  <c r="S28" i="13"/>
  <c r="T28" i="13"/>
  <c r="U28" i="13"/>
  <c r="V28" i="13"/>
  <c r="W28" i="13"/>
  <c r="Z28" i="13"/>
  <c r="AA28" i="13"/>
  <c r="AB28" i="13"/>
  <c r="AC28" i="13"/>
  <c r="AD28" i="13"/>
  <c r="AE28" i="13"/>
  <c r="AH28" i="13"/>
  <c r="AI28" i="13"/>
  <c r="AJ28" i="13"/>
  <c r="AK28" i="13"/>
  <c r="AL28" i="13"/>
  <c r="AM28" i="13"/>
  <c r="AQ28" i="13"/>
  <c r="AR28" i="13"/>
  <c r="AS28" i="13"/>
  <c r="AT28" i="13"/>
  <c r="AU28" i="13"/>
  <c r="AY28" i="13"/>
  <c r="AZ28" i="13"/>
  <c r="BA28" i="13"/>
  <c r="BB28" i="13"/>
  <c r="BC28" i="13"/>
  <c r="BF28" i="13"/>
  <c r="BG28" i="13"/>
  <c r="BH28" i="13"/>
  <c r="BI28" i="13"/>
  <c r="BJ28" i="13"/>
  <c r="BK28" i="13"/>
  <c r="BN28" i="13"/>
  <c r="BO28" i="13"/>
  <c r="BP28" i="13"/>
  <c r="BQ28" i="13"/>
  <c r="BR28" i="13"/>
  <c r="BS28" i="13"/>
  <c r="C29" i="13"/>
  <c r="D29" i="13"/>
  <c r="E29" i="13"/>
  <c r="F29" i="13"/>
  <c r="I29" i="13"/>
  <c r="K29" i="13"/>
  <c r="L29" i="13"/>
  <c r="M29" i="13"/>
  <c r="N29" i="13"/>
  <c r="O29" i="13"/>
  <c r="R29" i="13"/>
  <c r="S29" i="13"/>
  <c r="T29" i="13"/>
  <c r="U29" i="13"/>
  <c r="V29" i="13"/>
  <c r="W29" i="13"/>
  <c r="AA29" i="13"/>
  <c r="AB29" i="13"/>
  <c r="AC29" i="13"/>
  <c r="AD29" i="13"/>
  <c r="AE29" i="13"/>
  <c r="AH29" i="13"/>
  <c r="AI29" i="13"/>
  <c r="AJ29" i="13"/>
  <c r="AK29" i="13"/>
  <c r="AL29" i="13"/>
  <c r="AM29" i="13"/>
  <c r="AQ29" i="13"/>
  <c r="AR29" i="13"/>
  <c r="AS29" i="13"/>
  <c r="AT29" i="13"/>
  <c r="AU29" i="13"/>
  <c r="AX29" i="13"/>
  <c r="AY29" i="13"/>
  <c r="AZ29" i="13"/>
  <c r="BA29" i="13"/>
  <c r="BB29" i="13"/>
  <c r="BC29" i="13"/>
  <c r="BF29" i="13"/>
  <c r="BG29" i="13"/>
  <c r="BH29" i="13"/>
  <c r="BI29" i="13"/>
  <c r="BJ29" i="13"/>
  <c r="BK29" i="13"/>
  <c r="BN29" i="13"/>
  <c r="BO29" i="13"/>
  <c r="BP29" i="13"/>
  <c r="BQ29" i="13"/>
  <c r="BR29" i="13"/>
  <c r="BS29" i="13"/>
  <c r="C30" i="13"/>
  <c r="D30" i="13"/>
  <c r="E30" i="13"/>
  <c r="F30" i="13"/>
  <c r="I30" i="13"/>
  <c r="K30" i="13"/>
  <c r="L30" i="13"/>
  <c r="M30" i="13"/>
  <c r="N30" i="13"/>
  <c r="O30" i="13"/>
  <c r="S30" i="13"/>
  <c r="T30" i="13"/>
  <c r="U30" i="13"/>
  <c r="V30" i="13"/>
  <c r="W30" i="13"/>
  <c r="AA30" i="13"/>
  <c r="AB30" i="13"/>
  <c r="AC30" i="13"/>
  <c r="AD30" i="13"/>
  <c r="AE30" i="13"/>
  <c r="AI30" i="13"/>
  <c r="AJ30" i="13"/>
  <c r="AK30" i="13"/>
  <c r="AL30" i="13"/>
  <c r="AM30" i="13"/>
  <c r="AQ30" i="13"/>
  <c r="AR30" i="13"/>
  <c r="AS30" i="13"/>
  <c r="AT30" i="13"/>
  <c r="AU30" i="13"/>
  <c r="AY30" i="13"/>
  <c r="AZ30" i="13"/>
  <c r="BA30" i="13"/>
  <c r="BB30" i="13"/>
  <c r="BC30" i="13"/>
  <c r="BF30" i="13"/>
  <c r="BG30" i="13"/>
  <c r="BH30" i="13"/>
  <c r="BI30" i="13"/>
  <c r="BJ30" i="13"/>
  <c r="BK30" i="13"/>
  <c r="BN30" i="13"/>
  <c r="BO30" i="13"/>
  <c r="BP30" i="13"/>
  <c r="BQ30" i="13"/>
  <c r="BR30" i="13"/>
  <c r="BS30" i="13"/>
  <c r="C31" i="13"/>
  <c r="D31" i="13"/>
  <c r="E31" i="13"/>
  <c r="F31" i="13"/>
  <c r="I31" i="13"/>
  <c r="J31" i="13"/>
  <c r="K31" i="13"/>
  <c r="L31" i="13"/>
  <c r="M31" i="13"/>
  <c r="N31" i="13"/>
  <c r="O31" i="13"/>
  <c r="R31" i="13"/>
  <c r="S31" i="13"/>
  <c r="T31" i="13"/>
  <c r="U31" i="13"/>
  <c r="V31" i="13"/>
  <c r="W31" i="13"/>
  <c r="Z31" i="13"/>
  <c r="AA31" i="13"/>
  <c r="AB31" i="13"/>
  <c r="AC31" i="13"/>
  <c r="AD31" i="13"/>
  <c r="AE31" i="13"/>
  <c r="AH31" i="13"/>
  <c r="AI31" i="13"/>
  <c r="AJ31" i="13"/>
  <c r="AK31" i="13"/>
  <c r="AL31" i="13"/>
  <c r="AM31" i="13"/>
  <c r="AQ31" i="13"/>
  <c r="AR31" i="13"/>
  <c r="AS31" i="13"/>
  <c r="AT31" i="13"/>
  <c r="AU31" i="13"/>
  <c r="AY31" i="13"/>
  <c r="AZ31" i="13"/>
  <c r="BA31" i="13"/>
  <c r="BB31" i="13"/>
  <c r="BC31" i="13"/>
  <c r="BG31" i="13"/>
  <c r="BH31" i="13"/>
  <c r="BI31" i="13"/>
  <c r="BJ31" i="13"/>
  <c r="BK31" i="13"/>
  <c r="BN31" i="13"/>
  <c r="BO31" i="13"/>
  <c r="BP31" i="13"/>
  <c r="BQ31" i="13"/>
  <c r="BR31" i="13"/>
  <c r="BS31" i="13"/>
  <c r="C32" i="13"/>
  <c r="D32" i="13"/>
  <c r="E32" i="13"/>
  <c r="F32" i="13"/>
  <c r="I32" i="13"/>
  <c r="K32" i="13"/>
  <c r="L32" i="13"/>
  <c r="M32" i="13"/>
  <c r="N32" i="13"/>
  <c r="O32" i="13"/>
  <c r="R32" i="13"/>
  <c r="S32" i="13"/>
  <c r="T32" i="13"/>
  <c r="U32" i="13"/>
  <c r="V32" i="13"/>
  <c r="W32" i="13"/>
  <c r="Z32" i="13"/>
  <c r="AA32" i="13"/>
  <c r="AB32" i="13"/>
  <c r="AC32" i="13"/>
  <c r="AD32" i="13"/>
  <c r="AE32" i="13"/>
  <c r="AI32" i="13"/>
  <c r="AJ32" i="13"/>
  <c r="AK32" i="13"/>
  <c r="AL32" i="13"/>
  <c r="AM32" i="13"/>
  <c r="AQ32" i="13"/>
  <c r="AR32" i="13"/>
  <c r="AS32" i="13"/>
  <c r="AT32" i="13"/>
  <c r="AU32" i="13"/>
  <c r="AY32" i="13"/>
  <c r="AZ32" i="13"/>
  <c r="BA32" i="13"/>
  <c r="BB32" i="13"/>
  <c r="BC32" i="13"/>
  <c r="BF32" i="13"/>
  <c r="BG32" i="13"/>
  <c r="BH32" i="13"/>
  <c r="BI32" i="13"/>
  <c r="BJ32" i="13"/>
  <c r="BK32" i="13"/>
  <c r="BN32" i="13"/>
  <c r="BO32" i="13"/>
  <c r="BP32" i="13"/>
  <c r="BQ32" i="13"/>
  <c r="BR32" i="13"/>
  <c r="BS32" i="13"/>
  <c r="BS22" i="13"/>
  <c r="BR22" i="13"/>
  <c r="BQ22" i="13"/>
  <c r="BP22" i="13"/>
  <c r="BO22" i="13"/>
  <c r="BN22" i="13"/>
  <c r="BK22" i="13"/>
  <c r="BJ22" i="13"/>
  <c r="BI22" i="13"/>
  <c r="BH22" i="13"/>
  <c r="BG22" i="13"/>
  <c r="BC22" i="13"/>
  <c r="BB22" i="13"/>
  <c r="BA22" i="13"/>
  <c r="AZ22" i="13"/>
  <c r="AY22" i="13"/>
  <c r="AU22" i="13"/>
  <c r="AT22" i="13"/>
  <c r="AS22" i="13"/>
  <c r="AR22" i="13"/>
  <c r="AQ22" i="13"/>
  <c r="AM22" i="13"/>
  <c r="AL22" i="13"/>
  <c r="AK22" i="13"/>
  <c r="AJ22" i="13"/>
  <c r="AI22" i="13"/>
  <c r="AH22" i="13"/>
  <c r="AE22" i="13"/>
  <c r="AD22" i="13"/>
  <c r="AC22" i="13"/>
  <c r="AB22" i="13"/>
  <c r="AA22" i="13"/>
  <c r="W22" i="13"/>
  <c r="V22" i="13"/>
  <c r="U22" i="13"/>
  <c r="T22" i="13"/>
  <c r="S22" i="13"/>
  <c r="O22" i="13"/>
  <c r="N22" i="13"/>
  <c r="M22" i="13"/>
  <c r="L22" i="13"/>
  <c r="K22" i="13"/>
  <c r="F22" i="13"/>
  <c r="B98" i="13"/>
  <c r="G111" i="14"/>
  <c r="F111" i="14"/>
  <c r="E111" i="14"/>
  <c r="D111" i="14"/>
  <c r="C111" i="14"/>
  <c r="B111" i="14"/>
  <c r="G110" i="14"/>
  <c r="F110" i="14"/>
  <c r="E110" i="14"/>
  <c r="D110" i="14"/>
  <c r="C110" i="14"/>
  <c r="B110" i="14"/>
  <c r="G109" i="14"/>
  <c r="F109" i="14"/>
  <c r="E109" i="14"/>
  <c r="D109" i="14"/>
  <c r="C109" i="14"/>
  <c r="B109" i="14"/>
  <c r="G108" i="14"/>
  <c r="F108" i="14"/>
  <c r="E108" i="14"/>
  <c r="D108" i="14"/>
  <c r="C108" i="14"/>
  <c r="B108" i="14"/>
  <c r="G107" i="14"/>
  <c r="F107" i="14"/>
  <c r="E107" i="14"/>
  <c r="D107" i="14"/>
  <c r="C107" i="14"/>
  <c r="B107" i="14"/>
  <c r="G106" i="14"/>
  <c r="F106" i="14"/>
  <c r="E106" i="14"/>
  <c r="D106" i="14"/>
  <c r="C106" i="14"/>
  <c r="G105" i="14"/>
  <c r="F105" i="14"/>
  <c r="E105" i="14"/>
  <c r="D105" i="14"/>
  <c r="C105" i="14"/>
  <c r="B105" i="14"/>
  <c r="AD32" i="14" l="1"/>
  <c r="BK32" i="14"/>
  <c r="AX32" i="13"/>
  <c r="B28" i="13"/>
  <c r="B27" i="13"/>
  <c r="D32" i="14"/>
  <c r="B30" i="13"/>
  <c r="B26" i="13"/>
  <c r="AX25" i="13"/>
  <c r="AP24" i="13"/>
  <c r="B24" i="13"/>
  <c r="C32" i="14"/>
  <c r="BG32" i="14"/>
  <c r="AX22" i="13"/>
  <c r="AP32" i="13"/>
  <c r="AX31" i="13"/>
  <c r="AX30" i="13"/>
  <c r="AP28" i="13"/>
  <c r="AX27" i="13"/>
  <c r="AX26" i="13"/>
  <c r="AX23" i="13"/>
  <c r="BI32" i="14"/>
  <c r="M32" i="14"/>
  <c r="O32" i="14"/>
  <c r="W32" i="14"/>
  <c r="T32" i="14"/>
  <c r="AI32" i="14"/>
  <c r="K32" i="14"/>
  <c r="B31" i="13"/>
  <c r="B32" i="13"/>
  <c r="B29" i="13"/>
  <c r="AH32" i="13"/>
  <c r="AH30" i="13"/>
  <c r="BF22" i="13"/>
  <c r="BF24" i="13"/>
  <c r="BF31" i="13"/>
  <c r="BF25" i="13"/>
  <c r="J32" i="13"/>
  <c r="J30" i="13"/>
  <c r="J22" i="13"/>
  <c r="J29" i="13"/>
  <c r="Z29" i="13"/>
  <c r="Z22" i="13"/>
  <c r="Z30" i="13"/>
  <c r="R30" i="13"/>
  <c r="R27" i="13"/>
  <c r="R24" i="13"/>
  <c r="AP29" i="13"/>
  <c r="AP25" i="13"/>
  <c r="AP30" i="13"/>
  <c r="AP26" i="13"/>
  <c r="AP22" i="13"/>
  <c r="AP31" i="13"/>
  <c r="AP27" i="13"/>
  <c r="L32" i="14"/>
  <c r="AK32" i="14"/>
  <c r="N32" i="14"/>
  <c r="V32" i="14"/>
  <c r="U32" i="14"/>
  <c r="AA32" i="14"/>
  <c r="S32" i="14"/>
  <c r="BC32" i="14"/>
  <c r="AR32" i="14"/>
  <c r="AE32" i="14"/>
  <c r="E32" i="14"/>
  <c r="AL32" i="14"/>
  <c r="AB32" i="14"/>
  <c r="BB32" i="14"/>
  <c r="AQ32" i="14"/>
  <c r="AX32" i="14"/>
  <c r="AU32" i="14"/>
  <c r="AS32" i="14"/>
  <c r="AC32" i="14"/>
  <c r="AY32" i="14"/>
  <c r="AZ32" i="14"/>
  <c r="AT32" i="14"/>
  <c r="AM32" i="14"/>
  <c r="AH32" i="14"/>
  <c r="AJ32" i="14"/>
  <c r="E147" i="13"/>
  <c r="D147" i="13"/>
  <c r="C147" i="13"/>
  <c r="B147" i="13"/>
  <c r="F146" i="13"/>
  <c r="E146" i="13"/>
  <c r="D146" i="13"/>
  <c r="C146" i="13"/>
  <c r="B146" i="13"/>
  <c r="F145" i="13"/>
  <c r="E145" i="13"/>
  <c r="D145" i="13"/>
  <c r="C145" i="13"/>
  <c r="B145" i="13"/>
  <c r="F144" i="13"/>
  <c r="E144" i="13"/>
  <c r="D144" i="13"/>
  <c r="C144" i="13"/>
  <c r="B144" i="13"/>
  <c r="F143" i="13"/>
  <c r="E143" i="13"/>
  <c r="D143" i="13"/>
  <c r="C143" i="13"/>
  <c r="B143" i="13"/>
  <c r="F142" i="13"/>
  <c r="E142" i="13"/>
  <c r="D142" i="13"/>
  <c r="C142" i="13"/>
  <c r="B142" i="13"/>
  <c r="F141" i="13"/>
  <c r="E141" i="13"/>
  <c r="C141" i="13"/>
  <c r="B141" i="13"/>
  <c r="E140" i="13"/>
  <c r="D140" i="13"/>
  <c r="C140" i="13"/>
  <c r="F139" i="13"/>
  <c r="E139" i="13"/>
  <c r="D139" i="13"/>
  <c r="C139" i="13"/>
  <c r="E105" i="13" l="1"/>
  <c r="D105" i="13"/>
  <c r="C105" i="13"/>
  <c r="B105" i="13"/>
  <c r="E104" i="13"/>
  <c r="D104" i="13"/>
  <c r="C104" i="13"/>
  <c r="B104" i="13"/>
  <c r="E103" i="13"/>
  <c r="D103" i="13"/>
  <c r="C103" i="13"/>
  <c r="B103" i="13"/>
  <c r="E102" i="13"/>
  <c r="D102" i="13"/>
  <c r="C102" i="13"/>
  <c r="B102" i="13"/>
  <c r="E101" i="13"/>
  <c r="D101" i="13"/>
  <c r="C101" i="13"/>
  <c r="B101" i="13"/>
  <c r="E100" i="13"/>
  <c r="D100" i="13"/>
  <c r="C100" i="13"/>
  <c r="B100" i="13"/>
  <c r="E99" i="13"/>
  <c r="D99" i="13"/>
  <c r="C99" i="13"/>
  <c r="B99" i="13"/>
  <c r="E98" i="13"/>
  <c r="D98" i="13"/>
  <c r="C98" i="13"/>
  <c r="E97" i="13"/>
  <c r="D97" i="13"/>
  <c r="C97" i="13"/>
  <c r="B97" i="13"/>
  <c r="E22" i="13" l="1"/>
  <c r="D22" i="13"/>
  <c r="C22" i="13"/>
  <c r="B22" i="13"/>
</calcChain>
</file>

<file path=xl/sharedStrings.xml><?xml version="1.0" encoding="utf-8"?>
<sst xmlns="http://schemas.openxmlformats.org/spreadsheetml/2006/main" count="513" uniqueCount="196">
  <si>
    <t>TOTAL</t>
  </si>
  <si>
    <t xml:space="preserve">Indicatori </t>
  </si>
  <si>
    <t>România</t>
  </si>
  <si>
    <t>Centru</t>
  </si>
  <si>
    <t>ANEXA 2a</t>
  </si>
  <si>
    <t xml:space="preserve">milioane lei preţuri curente </t>
  </si>
  <si>
    <t>procente</t>
  </si>
  <si>
    <t>VAB regională</t>
  </si>
  <si>
    <t>Regiunea de Dezvoltare</t>
  </si>
  <si>
    <t>ANUL</t>
  </si>
  <si>
    <t>ROMÂNIA</t>
  </si>
  <si>
    <t>Nord - Vest</t>
  </si>
  <si>
    <t>Nord - Est</t>
  </si>
  <si>
    <t>Sud - Est</t>
  </si>
  <si>
    <t>Bucureşti - Ilfov</t>
  </si>
  <si>
    <t>Sud Muntenia</t>
  </si>
  <si>
    <t>Sud - Vest Oltenia</t>
  </si>
  <si>
    <t>Vest</t>
  </si>
  <si>
    <t>Evoluţia produsului intern brut/locuitor la preţuri curente, la nivel regional</t>
  </si>
  <si>
    <t>Euro/locuitor</t>
  </si>
  <si>
    <t>UE 28</t>
  </si>
  <si>
    <t>Romania</t>
  </si>
  <si>
    <t>Nord-Vest</t>
  </si>
  <si>
    <t>Nord-Est</t>
  </si>
  <si>
    <t>Sud-Est</t>
  </si>
  <si>
    <t>Sud - Muntenia</t>
  </si>
  <si>
    <t>Bucuresti - Ilfov</t>
  </si>
  <si>
    <t>Sud-Vest Oltenia</t>
  </si>
  <si>
    <t xml:space="preserve">Evoluţia indicelui de disparitate a produsului intern brut/locuitor la preţuri curente la nivel regional </t>
  </si>
  <si>
    <t>Evoluţia produsului intern brut/locuitor la preţuri curente</t>
  </si>
  <si>
    <t>Evoluţia indicelui de disparitate a produsului intern brut/locuitor la preţuri curente la nivel judeţean</t>
  </si>
  <si>
    <t>Sursa datelor: Eurostat</t>
  </si>
  <si>
    <t>Calculat pe baza datelor Eurostat</t>
  </si>
  <si>
    <t>Produsul intern brut pe locuitor calculat pe baza parităţii puterii de cumpărare (în PCS)</t>
  </si>
  <si>
    <t xml:space="preserve">Sursa datelor: Eurostat      </t>
  </si>
  <si>
    <t>UE (28 state)</t>
  </si>
  <si>
    <t xml:space="preserve">  := date nedisponibile    b=ruptură în seria de date            p=provizorii </t>
  </si>
  <si>
    <t xml:space="preserve">Nord - Vest
</t>
  </si>
  <si>
    <t xml:space="preserve">A01 </t>
  </si>
  <si>
    <t>A02</t>
  </si>
  <si>
    <t>A03</t>
  </si>
  <si>
    <t>A04</t>
  </si>
  <si>
    <t>A05</t>
  </si>
  <si>
    <t>A06</t>
  </si>
  <si>
    <t>A07</t>
  </si>
  <si>
    <t>A08</t>
  </si>
  <si>
    <t>A09</t>
  </si>
  <si>
    <t>A10</t>
  </si>
  <si>
    <t>AN</t>
  </si>
  <si>
    <t xml:space="preserve">http://appsso.eurostat.ec.europa.eu/nui/show.do?dataset=nama_10r_2gdp&amp;lang=en </t>
  </si>
  <si>
    <t>Argeş</t>
  </si>
  <si>
    <t>Călăraşi</t>
  </si>
  <si>
    <t>Dâmboviţa</t>
  </si>
  <si>
    <t>Giurgiu</t>
  </si>
  <si>
    <t>Ialomiţa</t>
  </si>
  <si>
    <t>Prahova</t>
  </si>
  <si>
    <t>Teleorman</t>
  </si>
  <si>
    <t>Arges</t>
  </si>
  <si>
    <t>Calarasi</t>
  </si>
  <si>
    <t>Dâmbovita</t>
  </si>
  <si>
    <t>Ialomita</t>
  </si>
  <si>
    <t>Sursa datelor: INS Conturi naţionale regionale</t>
  </si>
  <si>
    <t>Ponderea VAB regionale în VAB naţională</t>
  </si>
  <si>
    <t xml:space="preserve">Sursa datelor: INS Conturi naţionale regionale </t>
  </si>
  <si>
    <t>2012</t>
  </si>
  <si>
    <t>:</t>
  </si>
  <si>
    <t>http://appsso.eurostat.ec.europa.eu/nui/submitViewTableAction.do</t>
  </si>
  <si>
    <t>2013</t>
  </si>
  <si>
    <t>2014</t>
  </si>
  <si>
    <t>2015</t>
  </si>
  <si>
    <t>AG</t>
  </si>
  <si>
    <t>CL</t>
  </si>
  <si>
    <t>DB</t>
  </si>
  <si>
    <t>GR</t>
  </si>
  <si>
    <t>IL</t>
  </si>
  <si>
    <t>PH</t>
  </si>
  <si>
    <t>TR</t>
  </si>
  <si>
    <t>(euro/locuitor)</t>
  </si>
  <si>
    <t>UE-28</t>
  </si>
  <si>
    <t>Regiunea Sud Muntenia</t>
  </si>
  <si>
    <t>Evoluţia Valorii adăugate brute (VAB) pe ramuri de activitate - Regiunea SUD MUNTENIA</t>
  </si>
  <si>
    <t>Sursa: INS, Conturi naționale regionale 2010-2014</t>
  </si>
  <si>
    <t>Agricultura, silvicultura si pescuit</t>
  </si>
  <si>
    <t>Industria extractiva; industria prelucratoare; productia si furnizarea de energie electrica si termica, gaze, apa calda si aer conditionat; distributia apei; salubritate, gestionarea deseurilor, activitati de decontaminare</t>
  </si>
  <si>
    <t>CONSTRUCŢII</t>
  </si>
  <si>
    <t>SERVICII, din care:</t>
  </si>
  <si>
    <t xml:space="preserve">    -Comert cu ridicata si cu amanuntul; repararea autovehiculelor si motocicletelor; transport si depozitare; hoteluri si restaurante</t>
  </si>
  <si>
    <t xml:space="preserve">    - Informaţii şi comunicaţii</t>
  </si>
  <si>
    <t xml:space="preserve">    -  Intermedieri financiare si asigurari</t>
  </si>
  <si>
    <t xml:space="preserve">    - Tranzacţii imobiliare</t>
  </si>
  <si>
    <t xml:space="preserve">   - Activitati profesionale, stiintifice si tehnice; activitati de servicii administrative si activitati de servicii suport</t>
  </si>
  <si>
    <t xml:space="preserve">   - Administratie publica si aparare; asigurari sociale din sistemul public; invatamant; sanatate si asistenta sociala</t>
  </si>
  <si>
    <t xml:space="preserve">   - Activitati de spectacole, culturale si recreative; reparatii de produse de uz casnic si alte servicii</t>
  </si>
  <si>
    <t>TOTAL VAB</t>
  </si>
  <si>
    <t>1) Datele statistice referitoare la comerţ în raport cu Clasificarea activităţilor din economia naţională (CAEN) includ comerţul cu ridicata şi cu amănuntul. întreţinerea şi repararea autovehiculelor. motocicletelor şi a bunurilor personale şi de uz gospodăresc</t>
  </si>
  <si>
    <t>3) Începând cu anul 2003. valoarea SIFIM a fost realocată pe ramuri de activitate şi sectoare instituţionale.</t>
  </si>
  <si>
    <t>Evoluţia structurii VAB pe ramuri de activitate - Regiunea Sud Muntenia</t>
  </si>
  <si>
    <t>- structura VAB în % -</t>
  </si>
  <si>
    <t>SERVICII</t>
  </si>
  <si>
    <t xml:space="preserve">milioane lei (ROL) preţuri curente </t>
  </si>
  <si>
    <t>Regiunea SUD MUNTENIA</t>
  </si>
  <si>
    <t>Construcţii</t>
  </si>
  <si>
    <r>
      <t>Servicii</t>
    </r>
    <r>
      <rPr>
        <sz val="10"/>
        <rFont val="Arial"/>
        <family val="2"/>
        <charset val="238"/>
      </rPr>
      <t>, din care:</t>
    </r>
  </si>
  <si>
    <t>Comert cu ridicata si cu amanuntul; repararea autovehiculelor si motocicletelor; transport si depozitare; hoteluri si restaurante</t>
  </si>
  <si>
    <t xml:space="preserve">   - Tranzactii imobiliare</t>
  </si>
  <si>
    <t>Jud Arges</t>
  </si>
  <si>
    <t>Jud Calarasi</t>
  </si>
  <si>
    <t>Jud Dambovita</t>
  </si>
  <si>
    <t>Jud Giurgiu</t>
  </si>
  <si>
    <t>Jud Ialomita</t>
  </si>
  <si>
    <t>Jud Prahova</t>
  </si>
  <si>
    <t>Jud Teleorman</t>
  </si>
  <si>
    <t>Servicii</t>
  </si>
  <si>
    <t>Structura VAB pe sectoare mari de activitate, comparativ cu media naţională şi europeană în 2006-2016</t>
  </si>
  <si>
    <t xml:space="preserve">Sursa: Eurostat </t>
  </si>
  <si>
    <t>1) Datele statistice referitoare la comerţ în raport cu Clasificarea activităţilor din economia naţională (CAEN) includ comerţul cu ridicata şi cu amănuntul, întreţinerea şi repararea autovehiculelor, motocicletelor şi a bunurilor personale şi de uz gospodăresc</t>
  </si>
  <si>
    <t>2007</t>
  </si>
  <si>
    <t>2008</t>
  </si>
  <si>
    <t>2009</t>
  </si>
  <si>
    <t>2010</t>
  </si>
  <si>
    <t>2011</t>
  </si>
  <si>
    <t>2016</t>
  </si>
  <si>
    <t>Agricultură, silvicultură, piscicultură</t>
  </si>
  <si>
    <t>RO</t>
  </si>
  <si>
    <t>Industrie</t>
  </si>
  <si>
    <t>A01</t>
  </si>
  <si>
    <t>Structura VAB pe sectoare mari de activitate, comparativ cu media naţională şi europeană în 2006-2016 (%)</t>
  </si>
  <si>
    <t>Proiecţia PIB/loc. - Euro</t>
  </si>
  <si>
    <t>ROMĂNIA</t>
  </si>
  <si>
    <t>Judeţul Argeş</t>
  </si>
  <si>
    <t>Judeţul Călăraşi</t>
  </si>
  <si>
    <t>Judeţul Dâmboviţa</t>
  </si>
  <si>
    <t>Judeţul Giurgiu</t>
  </si>
  <si>
    <t>Judeţul Ialomiţa</t>
  </si>
  <si>
    <t>Judeţul  Prahova</t>
  </si>
  <si>
    <t>Judeţul Teleorman</t>
  </si>
  <si>
    <t xml:space="preserve">Industrie </t>
  </si>
  <si>
    <r>
      <t xml:space="preserve">Evoluţia Valorii adăugate brute (VAB) pe ramuri de activitate în perioada 2008 - 2015 </t>
    </r>
    <r>
      <rPr>
        <b/>
        <sz val="12"/>
        <color indexed="10"/>
        <rFont val="Arial Narrow"/>
        <family val="2"/>
      </rPr>
      <t xml:space="preserve">CAEN REV 2 </t>
    </r>
    <r>
      <rPr>
        <b/>
        <sz val="12"/>
        <color indexed="8"/>
        <rFont val="Arial Narrow"/>
        <family val="2"/>
      </rPr>
      <t>- România, Regiuni de dezvoltare</t>
    </r>
  </si>
  <si>
    <t>2006</t>
  </si>
  <si>
    <r>
      <t xml:space="preserve">Evoluţia Valorii adăugate brute (VAB) pe ramuri de activitate în perioada 2008 - 2015 </t>
    </r>
    <r>
      <rPr>
        <b/>
        <sz val="12"/>
        <color indexed="10"/>
        <rFont val="Arial Narrow"/>
        <family val="2"/>
      </rPr>
      <t xml:space="preserve">CAEN REV 2 </t>
    </r>
    <r>
      <rPr>
        <b/>
        <sz val="12"/>
        <color indexed="8"/>
        <rFont val="Arial Narrow"/>
        <family val="2"/>
      </rPr>
      <t>- România, Regiunea Sud Muntenia şi judeţe</t>
    </r>
  </si>
  <si>
    <r>
      <t xml:space="preserve">VAB pe judeţe şi ramuri de activitate, în anul </t>
    </r>
    <r>
      <rPr>
        <sz val="10"/>
        <color indexed="12"/>
        <rFont val="Arial"/>
        <family val="2"/>
        <charset val="238"/>
      </rPr>
      <t>2015</t>
    </r>
  </si>
  <si>
    <t>Sursa: Sursa: INS, Conturi naționale regionale 2011-2015</t>
  </si>
  <si>
    <t>Sursa: INS, Conturi naționale regionale 2011-2015</t>
  </si>
  <si>
    <r>
      <t xml:space="preserve">Structura comparativă a VAB pe judeţe şi ramuri de activitate, în anul </t>
    </r>
    <r>
      <rPr>
        <sz val="10"/>
        <color indexed="12"/>
        <rFont val="Arial"/>
        <family val="2"/>
        <charset val="238"/>
      </rPr>
      <t>2015</t>
    </r>
  </si>
  <si>
    <r>
      <t xml:space="preserve">Sursa: </t>
    </r>
    <r>
      <rPr>
        <sz val="10"/>
        <rFont val="Arial"/>
        <family val="2"/>
        <charset val="238"/>
      </rPr>
      <t>Eurostat (pt. EU-28 şi România);  calcule pe baza datelor din "Sursa: INS, Conturi naționale regionale 2011-2015'' (pentru regiune)</t>
    </r>
  </si>
  <si>
    <r>
      <t xml:space="preserve">Structura VAB pe sectoare mari de activitate, comparativ cu media naţională şi europeană în </t>
    </r>
    <r>
      <rPr>
        <sz val="10"/>
        <color indexed="12"/>
        <rFont val="Arial"/>
        <family val="2"/>
        <charset val="238"/>
      </rPr>
      <t>2015</t>
    </r>
  </si>
  <si>
    <t>Sursa Comisia Naţională de Prognoză- Prognoza în profil teritorial s-a realizat pe baza prognozei  pe termen mediu 2018 – 2021, varianta de primăvară 2018</t>
  </si>
  <si>
    <t>Dambovita</t>
  </si>
  <si>
    <t>1.5  Produsul intern brut pe locuitor - indici de disparitate</t>
  </si>
  <si>
    <t>MACROREGIUNEA UNU</t>
  </si>
  <si>
    <t xml:space="preserve">      Bihor</t>
  </si>
  <si>
    <t xml:space="preserve">      Bistriţa-Năsăud</t>
  </si>
  <si>
    <t xml:space="preserve">      Cluj</t>
  </si>
  <si>
    <t xml:space="preserve">      Maramureş</t>
  </si>
  <si>
    <t xml:space="preserve">      Satu Mare</t>
  </si>
  <si>
    <t xml:space="preserve">      Sălaj</t>
  </si>
  <si>
    <t xml:space="preserve">      Alba</t>
  </si>
  <si>
    <t xml:space="preserve">      Braşov</t>
  </si>
  <si>
    <t xml:space="preserve">      Covasna</t>
  </si>
  <si>
    <t xml:space="preserve">      Harghita</t>
  </si>
  <si>
    <t xml:space="preserve">      Mureş</t>
  </si>
  <si>
    <t xml:space="preserve">      Sibiu</t>
  </si>
  <si>
    <t>MACROREGIUNEA DOI</t>
  </si>
  <si>
    <t xml:space="preserve">      Bacău</t>
  </si>
  <si>
    <t xml:space="preserve">      Botoşani</t>
  </si>
  <si>
    <t xml:space="preserve">      Iaşi</t>
  </si>
  <si>
    <t xml:space="preserve">      Neamţ</t>
  </si>
  <si>
    <t xml:space="preserve">      Suceava</t>
  </si>
  <si>
    <t xml:space="preserve">      Vaslui</t>
  </si>
  <si>
    <t xml:space="preserve">      Brăila</t>
  </si>
  <si>
    <t xml:space="preserve">      Buzău</t>
  </si>
  <si>
    <t xml:space="preserve">      Constanţa</t>
  </si>
  <si>
    <t xml:space="preserve">      Galaţi</t>
  </si>
  <si>
    <t xml:space="preserve">      Tulcea</t>
  </si>
  <si>
    <t xml:space="preserve">      Vrancea</t>
  </si>
  <si>
    <t>MACROREGIUNEA TREI</t>
  </si>
  <si>
    <t xml:space="preserve">      Ilfov</t>
  </si>
  <si>
    <t xml:space="preserve">      Municipiul Bucureşti</t>
  </si>
  <si>
    <t xml:space="preserve">      Argeş</t>
  </si>
  <si>
    <t xml:space="preserve">      Călăraşi</t>
  </si>
  <si>
    <t xml:space="preserve">      Dâmboviţa</t>
  </si>
  <si>
    <t xml:space="preserve">      Giurgiu</t>
  </si>
  <si>
    <t xml:space="preserve">      Ialomiţa</t>
  </si>
  <si>
    <t xml:space="preserve">      Prahova</t>
  </si>
  <si>
    <t xml:space="preserve">      Teleorman</t>
  </si>
  <si>
    <t>MACROREGIUNEA PATRU</t>
  </si>
  <si>
    <t xml:space="preserve">      Dolj</t>
  </si>
  <si>
    <t xml:space="preserve">      Gorj</t>
  </si>
  <si>
    <t xml:space="preserve">      Mehedinţi</t>
  </si>
  <si>
    <t xml:space="preserve">      Olt</t>
  </si>
  <si>
    <t xml:space="preserve">      Vâlcea</t>
  </si>
  <si>
    <t xml:space="preserve">      Arad</t>
  </si>
  <si>
    <t xml:space="preserve">      Caraş-Severin</t>
  </si>
  <si>
    <t xml:space="preserve">      Hunedoara</t>
  </si>
  <si>
    <t xml:space="preserve">      Timiş</t>
  </si>
  <si>
    <r>
      <t xml:space="preserve">Extraregiuni </t>
    </r>
    <r>
      <rPr>
        <b/>
        <vertAlign val="superscript"/>
        <sz val="9"/>
        <color indexed="8"/>
        <rFont val="Arial"/>
        <family val="2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</si>
</sst>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"/>
    <numFmt numFmtId="166" formatCode="#,##0.0"/>
  </numFmts>
  <fonts count="76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11"/>
      <name val="Arial"/>
      <family val="2"/>
      <charset val="238"/>
    </font>
    <font>
      <b/>
      <sz val="12"/>
      <color theme="1"/>
      <name val="Arial Narrow"/>
      <family val="2"/>
    </font>
    <font>
      <b/>
      <sz val="12"/>
      <color indexed="10"/>
      <name val="Arial Narrow"/>
      <family val="2"/>
    </font>
    <font>
      <b/>
      <sz val="12"/>
      <color indexed="8"/>
      <name val="Arial Narrow"/>
      <family val="2"/>
    </font>
    <font>
      <b/>
      <sz val="11"/>
      <color theme="1"/>
      <name val="Calibri"/>
      <family val="2"/>
      <scheme val="minor"/>
    </font>
    <font>
      <b/>
      <sz val="9"/>
      <color theme="1"/>
      <name val="Arial Narrow"/>
      <family val="2"/>
    </font>
    <font>
      <sz val="9"/>
      <color theme="1"/>
      <name val="Calibri"/>
      <family val="2"/>
      <scheme val="minor"/>
    </font>
    <font>
      <sz val="9"/>
      <color theme="1"/>
      <name val="Arial Narrow"/>
      <family val="2"/>
    </font>
    <font>
      <sz val="9"/>
      <name val="Arial Narrow"/>
      <family val="2"/>
    </font>
    <font>
      <b/>
      <sz val="12"/>
      <color rgb="FF0070C0"/>
      <name val="Arial Narrow"/>
      <family val="2"/>
    </font>
    <font>
      <sz val="10"/>
      <name val="Arial Narrow"/>
      <family val="2"/>
    </font>
    <font>
      <b/>
      <i/>
      <sz val="10"/>
      <name val="Arial Narrow"/>
      <family val="2"/>
    </font>
    <font>
      <b/>
      <sz val="9"/>
      <name val="Arial Narrow"/>
      <family val="2"/>
    </font>
    <font>
      <b/>
      <i/>
      <sz val="9"/>
      <name val="Arial Narrow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Arial Narrow"/>
      <family val="2"/>
    </font>
    <font>
      <sz val="10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8.5"/>
      <name val="Arial"/>
      <family val="2"/>
    </font>
    <font>
      <sz val="8.5"/>
      <name val="Arial Narrow"/>
      <family val="2"/>
    </font>
    <font>
      <sz val="8"/>
      <name val="Arial Narrow"/>
      <family val="2"/>
    </font>
    <font>
      <sz val="9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sz val="9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11"/>
      <name val="Arial"/>
      <charset val="238"/>
    </font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u/>
      <sz val="11"/>
      <name val="Arial"/>
      <family val="2"/>
      <charset val="238"/>
    </font>
    <font>
      <b/>
      <i/>
      <sz val="9"/>
      <color indexed="8"/>
      <name val="Arial"/>
      <family val="2"/>
      <charset val="238"/>
    </font>
    <font>
      <b/>
      <i/>
      <sz val="10"/>
      <name val="Arial Narrow"/>
      <family val="2"/>
      <charset val="238"/>
    </font>
    <font>
      <b/>
      <i/>
      <sz val="9"/>
      <name val="Arial"/>
      <family val="2"/>
      <charset val="238"/>
    </font>
    <font>
      <b/>
      <sz val="8"/>
      <color indexed="12"/>
      <name val="Arial"/>
      <family val="2"/>
      <charset val="238"/>
    </font>
    <font>
      <b/>
      <sz val="8"/>
      <name val="Arial Narrow"/>
      <family val="2"/>
      <charset val="238"/>
    </font>
    <font>
      <b/>
      <sz val="8"/>
      <name val="Arial"/>
      <family val="2"/>
      <charset val="238"/>
    </font>
    <font>
      <sz val="8.5"/>
      <name val="Arial"/>
      <family val="2"/>
    </font>
    <font>
      <b/>
      <sz val="8"/>
      <name val="Arial Narrow"/>
      <family val="2"/>
    </font>
    <font>
      <b/>
      <sz val="8"/>
      <name val="Arial"/>
      <family val="2"/>
    </font>
    <font>
      <vertAlign val="superscript"/>
      <sz val="8"/>
      <name val="Arial"/>
      <family val="2"/>
      <charset val="238"/>
    </font>
    <font>
      <vertAlign val="superscript"/>
      <sz val="9"/>
      <name val="Arial"/>
      <family val="2"/>
      <charset val="238"/>
    </font>
    <font>
      <vertAlign val="superscript"/>
      <sz val="10"/>
      <name val="Arial"/>
      <family val="2"/>
      <charset val="238"/>
    </font>
    <font>
      <sz val="9"/>
      <name val="Arial"/>
      <family val="2"/>
      <charset val="238"/>
    </font>
    <font>
      <sz val="10"/>
      <color indexed="12"/>
      <name val="Arial"/>
      <family val="2"/>
      <charset val="238"/>
    </font>
    <font>
      <sz val="8"/>
      <name val="Arial Narrow"/>
      <family val="2"/>
      <charset val="238"/>
    </font>
    <font>
      <i/>
      <sz val="8"/>
      <name val="Arial Narrow"/>
      <family val="2"/>
      <charset val="238"/>
    </font>
    <font>
      <b/>
      <sz val="8"/>
      <color indexed="12"/>
      <name val="Arial Narrow"/>
      <family val="2"/>
      <charset val="238"/>
    </font>
    <font>
      <vertAlign val="superscript"/>
      <sz val="8"/>
      <name val="Arial Narrow"/>
      <family val="2"/>
      <charset val="238"/>
    </font>
    <font>
      <b/>
      <u/>
      <sz val="10"/>
      <name val="Arial"/>
      <family val="2"/>
      <charset val="238"/>
    </font>
    <font>
      <b/>
      <i/>
      <sz val="8"/>
      <name val="Arial"/>
      <family val="2"/>
      <charset val="238"/>
    </font>
    <font>
      <sz val="10"/>
      <color indexed="9"/>
      <name val="Arial"/>
    </font>
    <font>
      <b/>
      <sz val="8.5"/>
      <color indexed="9"/>
      <name val="ArialNarrow-Bold"/>
    </font>
    <font>
      <b/>
      <sz val="8.5"/>
      <color rgb="FFFF0000"/>
      <name val="ArialNarrow-Bold"/>
    </font>
    <font>
      <sz val="10"/>
      <color rgb="FFFF0000"/>
      <name val="Arial"/>
      <family val="2"/>
      <charset val="238"/>
    </font>
    <font>
      <b/>
      <sz val="10"/>
      <name val="Arial Narrow"/>
      <family val="2"/>
    </font>
    <font>
      <b/>
      <sz val="10"/>
      <name val="Arial Narrow"/>
      <family val="2"/>
      <charset val="238"/>
    </font>
    <font>
      <sz val="8"/>
      <color indexed="12"/>
      <name val="Arial Narrow"/>
      <family val="2"/>
      <charset val="238"/>
    </font>
    <font>
      <b/>
      <sz val="11"/>
      <name val="Arial"/>
      <family val="2"/>
    </font>
    <font>
      <b/>
      <sz val="11"/>
      <color indexed="12"/>
      <name val="Arial"/>
      <family val="2"/>
    </font>
    <font>
      <b/>
      <sz val="10"/>
      <name val="Arial"/>
      <family val="2"/>
    </font>
    <font>
      <sz val="15"/>
      <name val="Arial"/>
      <family val="2"/>
      <charset val="238"/>
    </font>
    <font>
      <i/>
      <sz val="10"/>
      <name val="Arial"/>
      <family val="2"/>
    </font>
    <font>
      <sz val="9"/>
      <name val="Arial"/>
      <family val="2"/>
    </font>
    <font>
      <sz val="12"/>
      <color indexed="8"/>
      <name val="Arial Narrow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b/>
      <vertAlign val="superscript"/>
      <sz val="9"/>
      <color indexed="8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17" fillId="0" borderId="0" applyNumberFormat="0" applyFill="0" applyBorder="0" applyAlignment="0" applyProtection="0"/>
    <xf numFmtId="0" fontId="19" fillId="0" borderId="0">
      <alignment vertical="top"/>
    </xf>
    <xf numFmtId="0" fontId="21" fillId="0" borderId="0"/>
    <xf numFmtId="0" fontId="29" fillId="0" borderId="0"/>
    <xf numFmtId="0" fontId="31" fillId="0" borderId="0"/>
    <xf numFmtId="0" fontId="30" fillId="0" borderId="0"/>
    <xf numFmtId="0" fontId="31" fillId="0" borderId="0"/>
    <xf numFmtId="9" fontId="30" fillId="0" borderId="0" applyFont="0" applyFill="0" applyBorder="0" applyAlignment="0" applyProtection="0"/>
  </cellStyleXfs>
  <cellXfs count="477">
    <xf numFmtId="0" fontId="0" fillId="0" borderId="0" xfId="0"/>
    <xf numFmtId="0" fontId="1" fillId="0" borderId="0" xfId="0" applyFont="1"/>
    <xf numFmtId="0" fontId="3" fillId="4" borderId="0" xfId="0" applyFont="1" applyFill="1" applyAlignment="1">
      <alignment vertical="top"/>
    </xf>
    <xf numFmtId="0" fontId="4" fillId="0" borderId="0" xfId="0" applyFont="1" applyAlignment="1"/>
    <xf numFmtId="0" fontId="7" fillId="0" borderId="0" xfId="0" applyFont="1"/>
    <xf numFmtId="0" fontId="10" fillId="0" borderId="0" xfId="0" applyFont="1"/>
    <xf numFmtId="0" fontId="10" fillId="0" borderId="16" xfId="0" applyFont="1" applyBorder="1" applyAlignment="1">
      <alignment horizontal="right" vertical="top"/>
    </xf>
    <xf numFmtId="0" fontId="10" fillId="0" borderId="18" xfId="0" applyFont="1" applyBorder="1" applyAlignment="1">
      <alignment horizontal="right" vertical="top"/>
    </xf>
    <xf numFmtId="0" fontId="10" fillId="0" borderId="9" xfId="0" applyFont="1" applyBorder="1" applyAlignment="1">
      <alignment horizontal="right" vertical="top"/>
    </xf>
    <xf numFmtId="0" fontId="10" fillId="0" borderId="3" xfId="0" applyFont="1" applyBorder="1" applyAlignment="1">
      <alignment horizontal="right" vertical="top"/>
    </xf>
    <xf numFmtId="0" fontId="10" fillId="0" borderId="11" xfId="0" applyFont="1" applyBorder="1" applyAlignment="1">
      <alignment horizontal="right" vertical="top"/>
    </xf>
    <xf numFmtId="0" fontId="10" fillId="0" borderId="14" xfId="0" applyFont="1" applyBorder="1" applyAlignment="1">
      <alignment horizontal="right" vertical="top"/>
    </xf>
    <xf numFmtId="0" fontId="10" fillId="3" borderId="0" xfId="0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right" vertical="top"/>
    </xf>
    <xf numFmtId="0" fontId="8" fillId="0" borderId="0" xfId="0" applyFont="1"/>
    <xf numFmtId="0" fontId="8" fillId="2" borderId="22" xfId="0" applyFont="1" applyFill="1" applyBorder="1" applyAlignment="1">
      <alignment horizontal="center"/>
    </xf>
    <xf numFmtId="0" fontId="8" fillId="2" borderId="23" xfId="0" applyFont="1" applyFill="1" applyBorder="1" applyAlignment="1">
      <alignment horizontal="center"/>
    </xf>
    <xf numFmtId="0" fontId="8" fillId="2" borderId="24" xfId="0" applyFont="1" applyFill="1" applyBorder="1" applyAlignment="1">
      <alignment horizontal="center"/>
    </xf>
    <xf numFmtId="0" fontId="8" fillId="2" borderId="26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8" fillId="3" borderId="33" xfId="0" applyFont="1" applyFill="1" applyBorder="1" applyAlignment="1">
      <alignment horizontal="center"/>
    </xf>
    <xf numFmtId="0" fontId="9" fillId="0" borderId="0" xfId="0" applyFont="1"/>
    <xf numFmtId="164" fontId="9" fillId="0" borderId="0" xfId="0" applyNumberFormat="1" applyFont="1"/>
    <xf numFmtId="164" fontId="8" fillId="3" borderId="7" xfId="0" applyNumberFormat="1" applyFont="1" applyFill="1" applyBorder="1" applyAlignment="1">
      <alignment horizontal="center" vertical="center" wrapText="1"/>
    </xf>
    <xf numFmtId="164" fontId="8" fillId="3" borderId="8" xfId="0" applyNumberFormat="1" applyFont="1" applyFill="1" applyBorder="1" applyAlignment="1">
      <alignment horizontal="center" vertical="center" wrapText="1"/>
    </xf>
    <xf numFmtId="0" fontId="8" fillId="3" borderId="32" xfId="0" applyFont="1" applyFill="1" applyBorder="1" applyAlignment="1">
      <alignment horizontal="center" wrapText="1"/>
    </xf>
    <xf numFmtId="164" fontId="10" fillId="0" borderId="4" xfId="0" applyNumberFormat="1" applyFont="1" applyBorder="1"/>
    <xf numFmtId="0" fontId="8" fillId="3" borderId="33" xfId="0" applyFont="1" applyFill="1" applyBorder="1" applyAlignment="1">
      <alignment horizontal="center" wrapText="1"/>
    </xf>
    <xf numFmtId="164" fontId="10" fillId="0" borderId="1" xfId="0" applyNumberFormat="1" applyFont="1" applyBorder="1"/>
    <xf numFmtId="164" fontId="10" fillId="0" borderId="10" xfId="0" applyNumberFormat="1" applyFont="1" applyBorder="1"/>
    <xf numFmtId="0" fontId="8" fillId="3" borderId="34" xfId="0" applyFont="1" applyFill="1" applyBorder="1" applyAlignment="1">
      <alignment horizontal="center" wrapText="1"/>
    </xf>
    <xf numFmtId="164" fontId="10" fillId="0" borderId="12" xfId="0" applyNumberFormat="1" applyFont="1" applyBorder="1"/>
    <xf numFmtId="164" fontId="10" fillId="0" borderId="13" xfId="0" applyNumberFormat="1" applyFont="1" applyBorder="1"/>
    <xf numFmtId="0" fontId="12" fillId="0" borderId="0" xfId="0" applyFont="1"/>
    <xf numFmtId="0" fontId="13" fillId="0" borderId="0" xfId="0" applyFont="1"/>
    <xf numFmtId="0" fontId="13" fillId="0" borderId="0" xfId="0" applyNumberFormat="1" applyFont="1" applyFill="1" applyBorder="1" applyAlignment="1"/>
    <xf numFmtId="0" fontId="13" fillId="0" borderId="0" xfId="0" applyFont="1" applyFill="1"/>
    <xf numFmtId="0" fontId="1" fillId="3" borderId="0" xfId="0" applyFont="1" applyFill="1" applyBorder="1"/>
    <xf numFmtId="0" fontId="14" fillId="3" borderId="0" xfId="0" applyNumberFormat="1" applyFont="1" applyFill="1" applyBorder="1" applyAlignment="1"/>
    <xf numFmtId="3" fontId="13" fillId="0" borderId="0" xfId="0" applyNumberFormat="1" applyFont="1" applyFill="1" applyBorder="1" applyAlignment="1"/>
    <xf numFmtId="0" fontId="13" fillId="3" borderId="0" xfId="0" applyNumberFormat="1" applyFont="1" applyFill="1" applyBorder="1" applyAlignment="1"/>
    <xf numFmtId="3" fontId="11" fillId="0" borderId="1" xfId="0" applyNumberFormat="1" applyFont="1" applyFill="1" applyBorder="1" applyAlignment="1"/>
    <xf numFmtId="3" fontId="11" fillId="0" borderId="12" xfId="0" applyNumberFormat="1" applyFont="1" applyFill="1" applyBorder="1" applyAlignment="1"/>
    <xf numFmtId="164" fontId="11" fillId="0" borderId="1" xfId="0" applyNumberFormat="1" applyFont="1" applyFill="1" applyBorder="1" applyAlignment="1"/>
    <xf numFmtId="164" fontId="11" fillId="0" borderId="12" xfId="0" applyNumberFormat="1" applyFont="1" applyFill="1" applyBorder="1" applyAlignment="1"/>
    <xf numFmtId="0" fontId="15" fillId="5" borderId="41" xfId="0" applyNumberFormat="1" applyFont="1" applyFill="1" applyBorder="1" applyAlignment="1"/>
    <xf numFmtId="0" fontId="15" fillId="3" borderId="44" xfId="0" applyNumberFormat="1" applyFont="1" applyFill="1" applyBorder="1" applyAlignment="1"/>
    <xf numFmtId="3" fontId="15" fillId="0" borderId="45" xfId="0" applyNumberFormat="1" applyFont="1" applyFill="1" applyBorder="1" applyAlignment="1"/>
    <xf numFmtId="3" fontId="15" fillId="0" borderId="46" xfId="0" applyNumberFormat="1" applyFont="1" applyFill="1" applyBorder="1" applyAlignment="1"/>
    <xf numFmtId="0" fontId="11" fillId="0" borderId="0" xfId="0" applyFont="1"/>
    <xf numFmtId="0" fontId="11" fillId="0" borderId="0" xfId="0" applyFont="1" applyFill="1"/>
    <xf numFmtId="164" fontId="11" fillId="0" borderId="42" xfId="0" applyNumberFormat="1" applyFont="1" applyFill="1" applyBorder="1" applyAlignment="1"/>
    <xf numFmtId="164" fontId="11" fillId="0" borderId="43" xfId="0" applyNumberFormat="1" applyFont="1" applyFill="1" applyBorder="1" applyAlignment="1"/>
    <xf numFmtId="164" fontId="11" fillId="0" borderId="39" xfId="0" applyNumberFormat="1" applyFont="1" applyFill="1" applyBorder="1" applyAlignment="1"/>
    <xf numFmtId="164" fontId="11" fillId="0" borderId="40" xfId="0" applyNumberFormat="1" applyFont="1" applyFill="1" applyBorder="1" applyAlignment="1"/>
    <xf numFmtId="49" fontId="15" fillId="5" borderId="42" xfId="0" applyNumberFormat="1" applyFont="1" applyFill="1" applyBorder="1" applyAlignment="1">
      <alignment horizontal="center"/>
    </xf>
    <xf numFmtId="49" fontId="15" fillId="5" borderId="43" xfId="0" applyNumberFormat="1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8" fillId="2" borderId="31" xfId="0" applyFont="1" applyFill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1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8" fillId="0" borderId="0" xfId="1" applyFont="1" applyAlignment="1">
      <alignment vertical="center"/>
    </xf>
    <xf numFmtId="0" fontId="1" fillId="3" borderId="50" xfId="0" applyFont="1" applyFill="1" applyBorder="1"/>
    <xf numFmtId="0" fontId="2" fillId="3" borderId="32" xfId="0" applyFont="1" applyFill="1" applyBorder="1"/>
    <xf numFmtId="0" fontId="2" fillId="3" borderId="33" xfId="0" applyFont="1" applyFill="1" applyBorder="1"/>
    <xf numFmtId="0" fontId="2" fillId="3" borderId="33" xfId="0" applyFont="1" applyFill="1" applyBorder="1" applyAlignment="1">
      <alignment horizontal="left" vertical="center" wrapText="1"/>
    </xf>
    <xf numFmtId="0" fontId="2" fillId="3" borderId="34" xfId="0" applyFont="1" applyFill="1" applyBorder="1" applyAlignment="1">
      <alignment horizontal="left" vertical="center" wrapText="1"/>
    </xf>
    <xf numFmtId="0" fontId="8" fillId="2" borderId="19" xfId="0" applyFont="1" applyFill="1" applyBorder="1" applyAlignment="1">
      <alignment horizontal="center"/>
    </xf>
    <xf numFmtId="0" fontId="0" fillId="0" borderId="0" xfId="0" applyBorder="1" applyAlignment="1"/>
    <xf numFmtId="3" fontId="15" fillId="0" borderId="0" xfId="0" applyNumberFormat="1" applyFont="1" applyFill="1" applyBorder="1" applyAlignment="1"/>
    <xf numFmtId="3" fontId="11" fillId="0" borderId="0" xfId="0" applyNumberFormat="1" applyFont="1" applyFill="1" applyBorder="1" applyAlignment="1"/>
    <xf numFmtId="164" fontId="11" fillId="0" borderId="0" xfId="0" applyNumberFormat="1" applyFont="1" applyFill="1" applyBorder="1" applyAlignment="1"/>
    <xf numFmtId="0" fontId="8" fillId="2" borderId="30" xfId="0" applyFont="1" applyFill="1" applyBorder="1" applyAlignment="1">
      <alignment horizontal="center"/>
    </xf>
    <xf numFmtId="0" fontId="8" fillId="2" borderId="28" xfId="0" applyFont="1" applyFill="1" applyBorder="1" applyAlignment="1">
      <alignment horizontal="center"/>
    </xf>
    <xf numFmtId="0" fontId="8" fillId="2" borderId="57" xfId="0" applyFont="1" applyFill="1" applyBorder="1" applyAlignment="1">
      <alignment horizontal="center"/>
    </xf>
    <xf numFmtId="0" fontId="8" fillId="2" borderId="29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10" fillId="0" borderId="6" xfId="0" applyFont="1" applyBorder="1"/>
    <xf numFmtId="0" fontId="10" fillId="0" borderId="9" xfId="0" applyFont="1" applyBorder="1"/>
    <xf numFmtId="0" fontId="10" fillId="0" borderId="11" xfId="0" applyFont="1" applyBorder="1"/>
    <xf numFmtId="164" fontId="8" fillId="3" borderId="58" xfId="0" applyNumberFormat="1" applyFont="1" applyFill="1" applyBorder="1" applyAlignment="1">
      <alignment horizontal="center" vertical="center" wrapText="1"/>
    </xf>
    <xf numFmtId="164" fontId="10" fillId="0" borderId="5" xfId="0" applyNumberFormat="1" applyFont="1" applyBorder="1"/>
    <xf numFmtId="164" fontId="10" fillId="0" borderId="2" xfId="0" applyNumberFormat="1" applyFont="1" applyBorder="1"/>
    <xf numFmtId="164" fontId="10" fillId="0" borderId="15" xfId="0" applyNumberFormat="1" applyFont="1" applyBorder="1"/>
    <xf numFmtId="0" fontId="22" fillId="0" borderId="33" xfId="0" applyFont="1" applyBorder="1" applyAlignment="1"/>
    <xf numFmtId="0" fontId="22" fillId="0" borderId="34" xfId="0" applyFont="1" applyBorder="1" applyAlignment="1"/>
    <xf numFmtId="0" fontId="22" fillId="0" borderId="32" xfId="0" applyFont="1" applyBorder="1" applyAlignment="1"/>
    <xf numFmtId="0" fontId="10" fillId="0" borderId="50" xfId="0" applyFont="1" applyBorder="1"/>
    <xf numFmtId="0" fontId="22" fillId="0" borderId="52" xfId="0" applyFont="1" applyBorder="1" applyAlignment="1"/>
    <xf numFmtId="0" fontId="22" fillId="0" borderId="59" xfId="0" applyFont="1" applyBorder="1" applyAlignment="1"/>
    <xf numFmtId="0" fontId="22" fillId="0" borderId="60" xfId="0" applyFont="1" applyBorder="1" applyAlignment="1"/>
    <xf numFmtId="0" fontId="8" fillId="2" borderId="61" xfId="0" applyFont="1" applyFill="1" applyBorder="1" applyAlignment="1">
      <alignment horizontal="center"/>
    </xf>
    <xf numFmtId="0" fontId="8" fillId="2" borderId="62" xfId="0" applyFont="1" applyFill="1" applyBorder="1" applyAlignment="1">
      <alignment horizontal="center"/>
    </xf>
    <xf numFmtId="0" fontId="8" fillId="2" borderId="56" xfId="0" applyFont="1" applyFill="1" applyBorder="1" applyAlignment="1">
      <alignment horizontal="center"/>
    </xf>
    <xf numFmtId="0" fontId="8" fillId="2" borderId="55" xfId="0" applyFont="1" applyFill="1" applyBorder="1" applyAlignment="1">
      <alignment horizontal="center"/>
    </xf>
    <xf numFmtId="165" fontId="11" fillId="0" borderId="1" xfId="0" applyNumberFormat="1" applyFont="1" applyBorder="1" applyAlignment="1"/>
    <xf numFmtId="165" fontId="11" fillId="0" borderId="1" xfId="0" applyNumberFormat="1" applyFont="1" applyBorder="1" applyAlignment="1">
      <alignment vertical="top"/>
    </xf>
    <xf numFmtId="165" fontId="11" fillId="0" borderId="12" xfId="0" applyNumberFormat="1" applyFont="1" applyBorder="1" applyAlignment="1"/>
    <xf numFmtId="165" fontId="11" fillId="0" borderId="12" xfId="0" applyNumberFormat="1" applyFont="1" applyBorder="1" applyAlignment="1">
      <alignment vertical="top"/>
    </xf>
    <xf numFmtId="0" fontId="8" fillId="2" borderId="63" xfId="0" applyFont="1" applyFill="1" applyBorder="1" applyAlignment="1">
      <alignment horizontal="center"/>
    </xf>
    <xf numFmtId="0" fontId="8" fillId="2" borderId="64" xfId="0" applyFont="1" applyFill="1" applyBorder="1" applyAlignment="1">
      <alignment horizontal="center"/>
    </xf>
    <xf numFmtId="164" fontId="10" fillId="0" borderId="9" xfId="0" applyNumberFormat="1" applyFont="1" applyBorder="1" applyAlignment="1">
      <alignment horizontal="right" vertical="top"/>
    </xf>
    <xf numFmtId="164" fontId="10" fillId="0" borderId="1" xfId="0" applyNumberFormat="1" applyFont="1" applyBorder="1" applyAlignment="1">
      <alignment horizontal="right" vertical="top"/>
    </xf>
    <xf numFmtId="164" fontId="10" fillId="0" borderId="11" xfId="0" applyNumberFormat="1" applyFont="1" applyBorder="1" applyAlignment="1">
      <alignment horizontal="right" vertical="top"/>
    </xf>
    <xf numFmtId="164" fontId="10" fillId="0" borderId="12" xfId="0" applyNumberFormat="1" applyFont="1" applyBorder="1" applyAlignment="1">
      <alignment horizontal="right" vertical="top"/>
    </xf>
    <xf numFmtId="164" fontId="1" fillId="0" borderId="0" xfId="0" applyNumberFormat="1" applyFont="1"/>
    <xf numFmtId="165" fontId="10" fillId="0" borderId="0" xfId="0" applyNumberFormat="1" applyFont="1" applyBorder="1" applyAlignment="1">
      <alignment horizontal="right" vertical="top"/>
    </xf>
    <xf numFmtId="9" fontId="10" fillId="0" borderId="50" xfId="0" applyNumberFormat="1" applyFont="1" applyBorder="1"/>
    <xf numFmtId="9" fontId="10" fillId="0" borderId="0" xfId="0" applyNumberFormat="1" applyFont="1"/>
    <xf numFmtId="9" fontId="10" fillId="0" borderId="19" xfId="0" applyNumberFormat="1" applyFont="1" applyBorder="1" applyAlignment="1">
      <alignment horizontal="right" vertical="top"/>
    </xf>
    <xf numFmtId="9" fontId="10" fillId="0" borderId="20" xfId="0" applyNumberFormat="1" applyFont="1" applyBorder="1" applyAlignment="1">
      <alignment horizontal="right" vertical="top"/>
    </xf>
    <xf numFmtId="9" fontId="10" fillId="0" borderId="55" xfId="0" applyNumberFormat="1" applyFont="1" applyBorder="1" applyAlignment="1">
      <alignment horizontal="right" vertical="top"/>
    </xf>
    <xf numFmtId="9" fontId="10" fillId="0" borderId="20" xfId="0" applyNumberFormat="1" applyFont="1" applyBorder="1"/>
    <xf numFmtId="9" fontId="10" fillId="0" borderId="1" xfId="0" applyNumberFormat="1" applyFont="1" applyBorder="1" applyAlignment="1">
      <alignment horizontal="right" vertical="top"/>
    </xf>
    <xf numFmtId="9" fontId="10" fillId="0" borderId="6" xfId="0" applyNumberFormat="1" applyFont="1" applyBorder="1" applyAlignment="1">
      <alignment horizontal="right" vertical="top"/>
    </xf>
    <xf numFmtId="9" fontId="10" fillId="0" borderId="7" xfId="0" applyNumberFormat="1" applyFont="1" applyBorder="1" applyAlignment="1">
      <alignment horizontal="right" vertical="top"/>
    </xf>
    <xf numFmtId="164" fontId="10" fillId="0" borderId="7" xfId="0" applyNumberFormat="1" applyFont="1" applyBorder="1" applyAlignment="1">
      <alignment horizontal="right" vertical="top"/>
    </xf>
    <xf numFmtId="164" fontId="10" fillId="0" borderId="7" xfId="0" applyNumberFormat="1" applyFont="1" applyBorder="1"/>
    <xf numFmtId="9" fontId="10" fillId="0" borderId="9" xfId="0" applyNumberFormat="1" applyFont="1" applyBorder="1" applyAlignment="1">
      <alignment horizontal="right" vertical="top"/>
    </xf>
    <xf numFmtId="9" fontId="10" fillId="0" borderId="11" xfId="0" applyNumberFormat="1" applyFont="1" applyBorder="1" applyAlignment="1">
      <alignment horizontal="right" vertical="top"/>
    </xf>
    <xf numFmtId="9" fontId="10" fillId="0" borderId="12" xfId="0" applyNumberFormat="1" applyFont="1" applyBorder="1" applyAlignment="1">
      <alignment horizontal="right" vertical="top"/>
    </xf>
    <xf numFmtId="9" fontId="10" fillId="0" borderId="63" xfId="0" applyNumberFormat="1" applyFont="1" applyBorder="1" applyAlignment="1">
      <alignment horizontal="right" vertical="top"/>
    </xf>
    <xf numFmtId="164" fontId="10" fillId="0" borderId="36" xfId="0" applyNumberFormat="1" applyFont="1" applyBorder="1" applyAlignment="1">
      <alignment horizontal="right" vertical="top"/>
    </xf>
    <xf numFmtId="164" fontId="10" fillId="0" borderId="3" xfId="0" applyNumberFormat="1" applyFont="1" applyBorder="1" applyAlignment="1">
      <alignment horizontal="right" vertical="top"/>
    </xf>
    <xf numFmtId="164" fontId="10" fillId="0" borderId="14" xfId="0" applyNumberFormat="1" applyFont="1" applyBorder="1" applyAlignment="1">
      <alignment horizontal="right" vertical="top"/>
    </xf>
    <xf numFmtId="9" fontId="10" fillId="0" borderId="21" xfId="0" applyNumberFormat="1" applyFont="1" applyBorder="1" applyAlignment="1">
      <alignment horizontal="right" vertical="top"/>
    </xf>
    <xf numFmtId="164" fontId="10" fillId="0" borderId="8" xfId="0" applyNumberFormat="1" applyFont="1" applyBorder="1" applyAlignment="1">
      <alignment horizontal="right" vertical="top"/>
    </xf>
    <xf numFmtId="164" fontId="10" fillId="0" borderId="10" xfId="0" applyNumberFormat="1" applyFont="1" applyBorder="1" applyAlignment="1">
      <alignment horizontal="right" vertical="top"/>
    </xf>
    <xf numFmtId="164" fontId="10" fillId="0" borderId="13" xfId="0" applyNumberFormat="1" applyFont="1" applyBorder="1" applyAlignment="1">
      <alignment horizontal="right" vertical="top"/>
    </xf>
    <xf numFmtId="9" fontId="10" fillId="0" borderId="55" xfId="0" applyNumberFormat="1" applyFont="1" applyBorder="1"/>
    <xf numFmtId="164" fontId="10" fillId="0" borderId="58" xfId="0" applyNumberFormat="1" applyFont="1" applyBorder="1"/>
    <xf numFmtId="164" fontId="10" fillId="0" borderId="6" xfId="0" applyNumberFormat="1" applyFont="1" applyBorder="1" applyAlignment="1">
      <alignment horizontal="right" vertical="top"/>
    </xf>
    <xf numFmtId="165" fontId="11" fillId="0" borderId="4" xfId="0" applyNumberFormat="1" applyFont="1" applyBorder="1" applyAlignment="1"/>
    <xf numFmtId="165" fontId="11" fillId="0" borderId="4" xfId="0" applyNumberFormat="1" applyFont="1" applyBorder="1" applyAlignment="1">
      <alignment vertical="top"/>
    </xf>
    <xf numFmtId="165" fontId="1" fillId="0" borderId="0" xfId="0" applyNumberFormat="1" applyFont="1"/>
    <xf numFmtId="164" fontId="8" fillId="3" borderId="7" xfId="0" applyNumberFormat="1" applyFont="1" applyFill="1" applyBorder="1" applyAlignment="1">
      <alignment horizontal="right" vertical="center" wrapText="1"/>
    </xf>
    <xf numFmtId="0" fontId="8" fillId="3" borderId="59" xfId="0" applyFont="1" applyFill="1" applyBorder="1" applyAlignment="1">
      <alignment horizontal="center"/>
    </xf>
    <xf numFmtId="0" fontId="8" fillId="3" borderId="60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8" fillId="2" borderId="55" xfId="0" applyFont="1" applyFill="1" applyBorder="1" applyAlignment="1">
      <alignment horizontal="center" vertical="center" wrapText="1"/>
    </xf>
    <xf numFmtId="165" fontId="24" fillId="0" borderId="1" xfId="0" applyNumberFormat="1" applyFont="1" applyBorder="1" applyAlignment="1"/>
    <xf numFmtId="165" fontId="20" fillId="0" borderId="1" xfId="0" applyNumberFormat="1" applyFont="1" applyBorder="1" applyAlignment="1">
      <alignment vertical="top"/>
    </xf>
    <xf numFmtId="165" fontId="24" fillId="0" borderId="1" xfId="0" applyNumberFormat="1" applyFont="1" applyBorder="1" applyAlignment="1">
      <alignment vertical="top"/>
    </xf>
    <xf numFmtId="165" fontId="23" fillId="0" borderId="1" xfId="0" applyNumberFormat="1" applyFont="1" applyBorder="1" applyAlignment="1"/>
    <xf numFmtId="165" fontId="24" fillId="0" borderId="7" xfId="0" applyNumberFormat="1" applyFont="1" applyBorder="1" applyAlignment="1"/>
    <xf numFmtId="165" fontId="20" fillId="0" borderId="7" xfId="0" applyNumberFormat="1" applyFont="1" applyBorder="1" applyAlignment="1">
      <alignment vertical="top"/>
    </xf>
    <xf numFmtId="165" fontId="24" fillId="0" borderId="7" xfId="0" applyNumberFormat="1" applyFont="1" applyBorder="1" applyAlignment="1">
      <alignment vertical="top"/>
    </xf>
    <xf numFmtId="165" fontId="24" fillId="0" borderId="8" xfId="0" applyNumberFormat="1" applyFont="1" applyBorder="1" applyAlignment="1">
      <alignment vertical="top"/>
    </xf>
    <xf numFmtId="165" fontId="24" fillId="0" borderId="10" xfId="0" applyNumberFormat="1" applyFont="1" applyBorder="1" applyAlignment="1">
      <alignment vertical="top"/>
    </xf>
    <xf numFmtId="165" fontId="24" fillId="0" borderId="10" xfId="0" applyNumberFormat="1" applyFont="1" applyBorder="1" applyAlignment="1"/>
    <xf numFmtId="165" fontId="23" fillId="0" borderId="12" xfId="0" applyNumberFormat="1" applyFont="1" applyBorder="1" applyAlignment="1"/>
    <xf numFmtId="165" fontId="24" fillId="0" borderId="12" xfId="0" applyNumberFormat="1" applyFont="1" applyBorder="1" applyAlignment="1"/>
    <xf numFmtId="165" fontId="20" fillId="0" borderId="12" xfId="0" applyNumberFormat="1" applyFont="1" applyBorder="1" applyAlignment="1">
      <alignment vertical="top"/>
    </xf>
    <xf numFmtId="165" fontId="24" fillId="0" borderId="12" xfId="0" applyNumberFormat="1" applyFont="1" applyBorder="1" applyAlignment="1">
      <alignment vertical="top"/>
    </xf>
    <xf numFmtId="165" fontId="24" fillId="0" borderId="13" xfId="0" applyNumberFormat="1" applyFont="1" applyBorder="1" applyAlignment="1">
      <alignment vertical="top"/>
    </xf>
    <xf numFmtId="164" fontId="8" fillId="3" borderId="6" xfId="0" applyNumberFormat="1" applyFont="1" applyFill="1" applyBorder="1" applyAlignment="1">
      <alignment horizontal="center" vertical="center" wrapText="1"/>
    </xf>
    <xf numFmtId="164" fontId="10" fillId="0" borderId="16" xfId="0" applyNumberFormat="1" applyFont="1" applyBorder="1"/>
    <xf numFmtId="164" fontId="10" fillId="0" borderId="9" xfId="0" applyNumberFormat="1" applyFont="1" applyBorder="1"/>
    <xf numFmtId="164" fontId="10" fillId="0" borderId="11" xfId="0" applyNumberFormat="1" applyFont="1" applyBorder="1"/>
    <xf numFmtId="165" fontId="10" fillId="0" borderId="0" xfId="0" applyNumberFormat="1" applyFont="1"/>
    <xf numFmtId="0" fontId="8" fillId="2" borderId="31" xfId="0" applyFont="1" applyFill="1" applyBorder="1" applyAlignment="1">
      <alignment horizontal="center" vertical="center" wrapText="1"/>
    </xf>
    <xf numFmtId="0" fontId="9" fillId="2" borderId="35" xfId="0" applyFont="1" applyFill="1" applyBorder="1" applyAlignment="1">
      <alignment horizontal="center" vertical="center" wrapText="1"/>
    </xf>
    <xf numFmtId="3" fontId="11" fillId="0" borderId="1" xfId="0" applyNumberFormat="1" applyFont="1" applyBorder="1"/>
    <xf numFmtId="3" fontId="11" fillId="0" borderId="10" xfId="0" applyNumberFormat="1" applyFont="1" applyBorder="1"/>
    <xf numFmtId="3" fontId="11" fillId="0" borderId="12" xfId="0" applyNumberFormat="1" applyFont="1" applyBorder="1"/>
    <xf numFmtId="3" fontId="11" fillId="0" borderId="13" xfId="0" applyNumberFormat="1" applyFont="1" applyBorder="1"/>
    <xf numFmtId="0" fontId="16" fillId="3" borderId="59" xfId="0" applyNumberFormat="1" applyFont="1" applyFill="1" applyBorder="1" applyAlignment="1"/>
    <xf numFmtId="0" fontId="16" fillId="3" borderId="60" xfId="0" applyNumberFormat="1" applyFont="1" applyFill="1" applyBorder="1" applyAlignment="1"/>
    <xf numFmtId="164" fontId="11" fillId="0" borderId="9" xfId="0" applyNumberFormat="1" applyFont="1" applyFill="1" applyBorder="1" applyAlignment="1"/>
    <xf numFmtId="164" fontId="11" fillId="0" borderId="11" xfId="0" applyNumberFormat="1" applyFont="1" applyFill="1" applyBorder="1" applyAlignment="1"/>
    <xf numFmtId="0" fontId="15" fillId="3" borderId="52" xfId="0" applyNumberFormat="1" applyFont="1" applyFill="1" applyBorder="1" applyAlignment="1"/>
    <xf numFmtId="164" fontId="15" fillId="0" borderId="16" xfId="0" applyNumberFormat="1" applyFont="1" applyFill="1" applyBorder="1" applyAlignment="1"/>
    <xf numFmtId="164" fontId="15" fillId="0" borderId="4" xfId="0" applyNumberFormat="1" applyFont="1" applyFill="1" applyBorder="1" applyAlignment="1"/>
    <xf numFmtId="0" fontId="15" fillId="5" borderId="53" xfId="0" applyNumberFormat="1" applyFont="1" applyFill="1" applyBorder="1" applyAlignment="1"/>
    <xf numFmtId="164" fontId="15" fillId="0" borderId="17" xfId="0" applyNumberFormat="1" applyFont="1" applyFill="1" applyBorder="1" applyAlignment="1"/>
    <xf numFmtId="164" fontId="11" fillId="0" borderId="17" xfId="0" applyNumberFormat="1" applyFont="1" applyFill="1" applyBorder="1" applyAlignment="1"/>
    <xf numFmtId="164" fontId="11" fillId="0" borderId="28" xfId="0" applyNumberFormat="1" applyFont="1" applyFill="1" applyBorder="1" applyAlignment="1"/>
    <xf numFmtId="3" fontId="11" fillId="0" borderId="39" xfId="3" applyNumberFormat="1" applyFont="1" applyFill="1" applyBorder="1" applyAlignment="1"/>
    <xf numFmtId="3" fontId="11" fillId="0" borderId="40" xfId="3" applyNumberFormat="1" applyFont="1" applyFill="1" applyBorder="1" applyAlignment="1"/>
    <xf numFmtId="3" fontId="11" fillId="0" borderId="48" xfId="3" applyNumberFormat="1" applyFont="1" applyFill="1" applyBorder="1" applyAlignment="1"/>
    <xf numFmtId="3" fontId="11" fillId="0" borderId="49" xfId="3" applyNumberFormat="1" applyFont="1" applyFill="1" applyBorder="1" applyAlignment="1"/>
    <xf numFmtId="0" fontId="0" fillId="3" borderId="0" xfId="0" applyFill="1" applyBorder="1" applyAlignment="1">
      <alignment horizontal="center"/>
    </xf>
    <xf numFmtId="0" fontId="14" fillId="3" borderId="41" xfId="0" applyNumberFormat="1" applyFont="1" applyFill="1" applyBorder="1" applyAlignment="1"/>
    <xf numFmtId="0" fontId="13" fillId="3" borderId="38" xfId="0" applyNumberFormat="1" applyFont="1" applyFill="1" applyBorder="1" applyAlignment="1"/>
    <xf numFmtId="0" fontId="13" fillId="3" borderId="47" xfId="0" applyNumberFormat="1" applyFont="1" applyFill="1" applyBorder="1" applyAlignment="1"/>
    <xf numFmtId="3" fontId="13" fillId="0" borderId="42" xfId="0" applyNumberFormat="1" applyFont="1" applyFill="1" applyBorder="1" applyAlignment="1"/>
    <xf numFmtId="3" fontId="13" fillId="0" borderId="43" xfId="0" applyNumberFormat="1" applyFont="1" applyFill="1" applyBorder="1" applyAlignment="1"/>
    <xf numFmtId="3" fontId="13" fillId="0" borderId="39" xfId="0" applyNumberFormat="1" applyFont="1" applyFill="1" applyBorder="1" applyAlignment="1"/>
    <xf numFmtId="3" fontId="13" fillId="0" borderId="40" xfId="0" applyNumberFormat="1" applyFont="1" applyFill="1" applyBorder="1" applyAlignment="1"/>
    <xf numFmtId="3" fontId="13" fillId="0" borderId="48" xfId="0" applyNumberFormat="1" applyFont="1" applyFill="1" applyBorder="1" applyAlignment="1"/>
    <xf numFmtId="3" fontId="13" fillId="0" borderId="49" xfId="0" applyNumberFormat="1" applyFont="1" applyFill="1" applyBorder="1" applyAlignment="1"/>
    <xf numFmtId="164" fontId="11" fillId="0" borderId="67" xfId="0" applyNumberFormat="1" applyFont="1" applyFill="1" applyBorder="1" applyAlignment="1"/>
    <xf numFmtId="164" fontId="11" fillId="0" borderId="68" xfId="0" applyNumberFormat="1" applyFont="1" applyFill="1" applyBorder="1" applyAlignment="1"/>
    <xf numFmtId="164" fontId="11" fillId="0" borderId="69" xfId="0" applyNumberFormat="1" applyFont="1" applyFill="1" applyBorder="1" applyAlignment="1"/>
    <xf numFmtId="164" fontId="11" fillId="0" borderId="66" xfId="0" applyNumberFormat="1" applyFont="1" applyFill="1" applyBorder="1" applyAlignment="1"/>
    <xf numFmtId="49" fontId="15" fillId="3" borderId="0" xfId="0" applyNumberFormat="1" applyFont="1" applyFill="1" applyBorder="1" applyAlignment="1">
      <alignment horizontal="center"/>
    </xf>
    <xf numFmtId="0" fontId="15" fillId="3" borderId="0" xfId="0" applyNumberFormat="1" applyFont="1" applyFill="1" applyBorder="1" applyAlignment="1">
      <alignment horizontal="center"/>
    </xf>
    <xf numFmtId="0" fontId="10" fillId="0" borderId="65" xfId="0" applyFont="1" applyBorder="1"/>
    <xf numFmtId="165" fontId="15" fillId="0" borderId="7" xfId="0" applyNumberFormat="1" applyFont="1" applyBorder="1" applyAlignment="1"/>
    <xf numFmtId="165" fontId="15" fillId="0" borderId="7" xfId="0" applyNumberFormat="1" applyFont="1" applyBorder="1" applyAlignment="1">
      <alignment vertical="top"/>
    </xf>
    <xf numFmtId="3" fontId="13" fillId="0" borderId="0" xfId="0" applyNumberFormat="1" applyFont="1"/>
    <xf numFmtId="0" fontId="0" fillId="0" borderId="0" xfId="0" applyBorder="1" applyAlignment="1"/>
    <xf numFmtId="165" fontId="24" fillId="0" borderId="58" xfId="0" applyNumberFormat="1" applyFont="1" applyBorder="1" applyAlignment="1">
      <alignment vertical="top"/>
    </xf>
    <xf numFmtId="165" fontId="24" fillId="0" borderId="2" xfId="0" applyNumberFormat="1" applyFont="1" applyBorder="1" applyAlignment="1">
      <alignment vertical="top"/>
    </xf>
    <xf numFmtId="165" fontId="24" fillId="0" borderId="2" xfId="0" applyNumberFormat="1" applyFont="1" applyBorder="1" applyAlignment="1"/>
    <xf numFmtId="165" fontId="24" fillId="0" borderId="15" xfId="0" applyNumberFormat="1" applyFont="1" applyBorder="1" applyAlignment="1">
      <alignment vertical="top"/>
    </xf>
    <xf numFmtId="165" fontId="25" fillId="0" borderId="25" xfId="0" applyNumberFormat="1" applyFont="1" applyBorder="1" applyAlignment="1">
      <alignment horizontal="right" vertical="top"/>
    </xf>
    <xf numFmtId="0" fontId="25" fillId="0" borderId="16" xfId="0" applyFont="1" applyBorder="1" applyAlignment="1">
      <alignment horizontal="right" vertical="top"/>
    </xf>
    <xf numFmtId="165" fontId="26" fillId="0" borderId="4" xfId="0" applyNumberFormat="1" applyFont="1" applyBorder="1" applyAlignment="1"/>
    <xf numFmtId="165" fontId="26" fillId="0" borderId="4" xfId="0" applyNumberFormat="1" applyFont="1" applyBorder="1" applyAlignment="1">
      <alignment vertical="top"/>
    </xf>
    <xf numFmtId="165" fontId="26" fillId="0" borderId="5" xfId="0" applyNumberFormat="1" applyFont="1" applyBorder="1" applyAlignment="1">
      <alignment vertical="top"/>
    </xf>
    <xf numFmtId="0" fontId="25" fillId="0" borderId="9" xfId="0" applyFont="1" applyBorder="1" applyAlignment="1">
      <alignment horizontal="right" vertical="top"/>
    </xf>
    <xf numFmtId="165" fontId="26" fillId="0" borderId="1" xfId="0" applyNumberFormat="1" applyFont="1" applyBorder="1" applyAlignment="1"/>
    <xf numFmtId="165" fontId="26" fillId="0" borderId="1" xfId="0" applyNumberFormat="1" applyFont="1" applyBorder="1" applyAlignment="1">
      <alignment vertical="top"/>
    </xf>
    <xf numFmtId="165" fontId="26" fillId="0" borderId="2" xfId="0" applyNumberFormat="1" applyFont="1" applyBorder="1" applyAlignment="1">
      <alignment vertical="top"/>
    </xf>
    <xf numFmtId="0" fontId="25" fillId="0" borderId="11" xfId="0" applyFont="1" applyBorder="1" applyAlignment="1">
      <alignment horizontal="right" vertical="top"/>
    </xf>
    <xf numFmtId="165" fontId="26" fillId="0" borderId="12" xfId="0" applyNumberFormat="1" applyFont="1" applyBorder="1" applyAlignment="1"/>
    <xf numFmtId="165" fontId="26" fillId="0" borderId="12" xfId="0" applyNumberFormat="1" applyFont="1" applyBorder="1" applyAlignment="1">
      <alignment vertical="top"/>
    </xf>
    <xf numFmtId="165" fontId="26" fillId="0" borderId="15" xfId="0" applyNumberFormat="1" applyFont="1" applyBorder="1" applyAlignment="1">
      <alignment vertical="top"/>
    </xf>
    <xf numFmtId="0" fontId="0" fillId="0" borderId="0" xfId="0" applyAlignment="1">
      <alignment horizontal="right" wrapText="1"/>
    </xf>
    <xf numFmtId="165" fontId="26" fillId="0" borderId="17" xfId="0" applyNumberFormat="1" applyFont="1" applyBorder="1" applyAlignment="1">
      <alignment vertical="top"/>
    </xf>
    <xf numFmtId="165" fontId="26" fillId="0" borderId="10" xfId="0" applyNumberFormat="1" applyFont="1" applyBorder="1" applyAlignment="1">
      <alignment vertical="top"/>
    </xf>
    <xf numFmtId="165" fontId="26" fillId="0" borderId="13" xfId="0" applyNumberFormat="1" applyFont="1" applyBorder="1" applyAlignment="1">
      <alignment vertical="top"/>
    </xf>
    <xf numFmtId="165" fontId="27" fillId="0" borderId="26" xfId="0" applyNumberFormat="1" applyFont="1" applyBorder="1" applyAlignment="1">
      <alignment vertical="top"/>
    </xf>
    <xf numFmtId="165" fontId="27" fillId="0" borderId="23" xfId="0" applyNumberFormat="1" applyFont="1" applyBorder="1" applyAlignment="1"/>
    <xf numFmtId="165" fontId="27" fillId="0" borderId="23" xfId="0" applyNumberFormat="1" applyFont="1" applyBorder="1" applyAlignment="1">
      <alignment vertical="top"/>
    </xf>
    <xf numFmtId="165" fontId="27" fillId="0" borderId="24" xfId="0" applyNumberFormat="1" applyFont="1" applyBorder="1" applyAlignment="1">
      <alignment vertical="top"/>
    </xf>
    <xf numFmtId="165" fontId="28" fillId="0" borderId="25" xfId="0" applyNumberFormat="1" applyFont="1" applyBorder="1" applyAlignment="1">
      <alignment horizontal="right" vertical="top"/>
    </xf>
    <xf numFmtId="165" fontId="28" fillId="0" borderId="22" xfId="0" applyNumberFormat="1" applyFont="1" applyBorder="1" applyAlignment="1">
      <alignment horizontal="right" vertical="top"/>
    </xf>
    <xf numFmtId="10" fontId="10" fillId="0" borderId="0" xfId="0" applyNumberFormat="1" applyFont="1"/>
    <xf numFmtId="10" fontId="1" fillId="0" borderId="0" xfId="0" applyNumberFormat="1" applyFont="1"/>
    <xf numFmtId="0" fontId="16" fillId="3" borderId="9" xfId="0" applyNumberFormat="1" applyFont="1" applyFill="1" applyBorder="1" applyAlignment="1"/>
    <xf numFmtId="0" fontId="16" fillId="3" borderId="11" xfId="0" applyNumberFormat="1" applyFont="1" applyFill="1" applyBorder="1" applyAlignment="1"/>
    <xf numFmtId="0" fontId="15" fillId="5" borderId="19" xfId="0" applyNumberFormat="1" applyFont="1" applyFill="1" applyBorder="1" applyAlignment="1"/>
    <xf numFmtId="0" fontId="15" fillId="5" borderId="20" xfId="0" applyNumberFormat="1" applyFont="1" applyFill="1" applyBorder="1" applyAlignment="1">
      <alignment horizontal="center"/>
    </xf>
    <xf numFmtId="0" fontId="15" fillId="5" borderId="21" xfId="0" applyNumberFormat="1" applyFont="1" applyFill="1" applyBorder="1" applyAlignment="1">
      <alignment horizontal="center"/>
    </xf>
    <xf numFmtId="0" fontId="15" fillId="3" borderId="16" xfId="0" applyNumberFormat="1" applyFont="1" applyFill="1" applyBorder="1" applyAlignment="1"/>
    <xf numFmtId="3" fontId="15" fillId="0" borderId="4" xfId="0" applyNumberFormat="1" applyFont="1" applyFill="1" applyBorder="1" applyAlignment="1"/>
    <xf numFmtId="3" fontId="15" fillId="0" borderId="4" xfId="0" applyNumberFormat="1" applyFont="1" applyBorder="1"/>
    <xf numFmtId="0" fontId="15" fillId="3" borderId="22" xfId="0" applyNumberFormat="1" applyFont="1" applyFill="1" applyBorder="1" applyAlignment="1"/>
    <xf numFmtId="3" fontId="15" fillId="0" borderId="23" xfId="0" applyNumberFormat="1" applyFont="1" applyFill="1" applyBorder="1" applyAlignment="1"/>
    <xf numFmtId="3" fontId="15" fillId="0" borderId="24" xfId="0" applyNumberFormat="1" applyFont="1" applyBorder="1"/>
    <xf numFmtId="0" fontId="17" fillId="0" borderId="0" xfId="1"/>
    <xf numFmtId="164" fontId="10" fillId="0" borderId="73" xfId="0" applyNumberFormat="1" applyFont="1" applyBorder="1" applyAlignment="1">
      <alignment horizontal="right" vertical="top"/>
    </xf>
    <xf numFmtId="164" fontId="10" fillId="0" borderId="4" xfId="0" applyNumberFormat="1" applyFont="1" applyBorder="1" applyAlignment="1">
      <alignment horizontal="right" vertical="top"/>
    </xf>
    <xf numFmtId="164" fontId="10" fillId="0" borderId="72" xfId="0" applyNumberFormat="1" applyFont="1" applyBorder="1" applyAlignment="1">
      <alignment horizontal="right" vertical="top"/>
    </xf>
    <xf numFmtId="164" fontId="10" fillId="0" borderId="16" xfId="0" applyNumberFormat="1" applyFont="1" applyBorder="1" applyAlignment="1">
      <alignment horizontal="right" vertical="top"/>
    </xf>
    <xf numFmtId="164" fontId="10" fillId="0" borderId="74" xfId="0" applyNumberFormat="1" applyFont="1" applyBorder="1" applyAlignment="1">
      <alignment horizontal="right" vertical="top"/>
    </xf>
    <xf numFmtId="0" fontId="22" fillId="5" borderId="33" xfId="0" applyFont="1" applyFill="1" applyBorder="1" applyAlignment="1"/>
    <xf numFmtId="164" fontId="10" fillId="5" borderId="9" xfId="0" applyNumberFormat="1" applyFont="1" applyFill="1" applyBorder="1" applyAlignment="1">
      <alignment horizontal="right" vertical="top"/>
    </xf>
    <xf numFmtId="164" fontId="10" fillId="5" borderId="1" xfId="0" applyNumberFormat="1" applyFont="1" applyFill="1" applyBorder="1" applyAlignment="1">
      <alignment horizontal="right" vertical="top"/>
    </xf>
    <xf numFmtId="164" fontId="10" fillId="5" borderId="73" xfId="0" applyNumberFormat="1" applyFont="1" applyFill="1" applyBorder="1" applyAlignment="1">
      <alignment horizontal="right" vertical="top"/>
    </xf>
    <xf numFmtId="0" fontId="10" fillId="5" borderId="0" xfId="0" applyFont="1" applyFill="1"/>
    <xf numFmtId="164" fontId="10" fillId="0" borderId="0" xfId="0" applyNumberFormat="1" applyFont="1"/>
    <xf numFmtId="0" fontId="0" fillId="0" borderId="0" xfId="0" applyBorder="1" applyAlignment="1"/>
    <xf numFmtId="0" fontId="3" fillId="4" borderId="0" xfId="5" applyFont="1" applyFill="1" applyAlignment="1">
      <alignment vertical="top"/>
    </xf>
    <xf numFmtId="0" fontId="32" fillId="0" borderId="0" xfId="5" applyFont="1"/>
    <xf numFmtId="0" fontId="32" fillId="0" borderId="0" xfId="5" applyFont="1" applyFill="1"/>
    <xf numFmtId="0" fontId="31" fillId="0" borderId="0" xfId="5" applyFont="1"/>
    <xf numFmtId="0" fontId="3" fillId="0" borderId="0" xfId="5" applyFont="1" applyFill="1" applyAlignment="1">
      <alignment vertical="top"/>
    </xf>
    <xf numFmtId="0" fontId="31" fillId="0" borderId="0" xfId="5" applyFont="1" applyFill="1"/>
    <xf numFmtId="0" fontId="12" fillId="0" borderId="0" xfId="5" applyFont="1" applyAlignment="1">
      <alignment vertical="center"/>
    </xf>
    <xf numFmtId="0" fontId="1" fillId="0" borderId="0" xfId="5" applyFont="1" applyAlignment="1">
      <alignment vertical="center"/>
    </xf>
    <xf numFmtId="0" fontId="33" fillId="0" borderId="0" xfId="5" applyFont="1" applyFill="1"/>
    <xf numFmtId="0" fontId="34" fillId="0" borderId="0" xfId="5" applyFont="1" applyFill="1" applyAlignment="1">
      <alignment vertical="top"/>
    </xf>
    <xf numFmtId="0" fontId="35" fillId="0" borderId="6" xfId="5" applyFont="1" applyBorder="1" applyAlignment="1">
      <alignment horizontal="justify" wrapText="1"/>
    </xf>
    <xf numFmtId="0" fontId="15" fillId="5" borderId="7" xfId="6" applyNumberFormat="1" applyFont="1" applyFill="1" applyBorder="1" applyAlignment="1">
      <alignment horizontal="center"/>
    </xf>
    <xf numFmtId="0" fontId="15" fillId="5" borderId="8" xfId="6" applyNumberFormat="1" applyFont="1" applyFill="1" applyBorder="1" applyAlignment="1">
      <alignment horizontal="center"/>
    </xf>
    <xf numFmtId="0" fontId="35" fillId="0" borderId="9" xfId="5" applyFont="1" applyBorder="1" applyAlignment="1">
      <alignment horizontal="justify" wrapText="1"/>
    </xf>
    <xf numFmtId="3" fontId="11" fillId="0" borderId="1" xfId="3" applyNumberFormat="1" applyFont="1" applyFill="1" applyBorder="1" applyAlignment="1"/>
    <xf numFmtId="3" fontId="11" fillId="0" borderId="10" xfId="3" applyNumberFormat="1" applyFont="1" applyFill="1" applyBorder="1" applyAlignment="1"/>
    <xf numFmtId="10" fontId="31" fillId="0" borderId="0" xfId="5" applyNumberFormat="1" applyFont="1"/>
    <xf numFmtId="0" fontId="36" fillId="6" borderId="11" xfId="5" applyFont="1" applyFill="1" applyBorder="1" applyAlignment="1">
      <alignment horizontal="justify" wrapText="1"/>
    </xf>
    <xf numFmtId="3" fontId="11" fillId="0" borderId="12" xfId="3" applyNumberFormat="1" applyFont="1" applyFill="1" applyBorder="1" applyAlignment="1"/>
    <xf numFmtId="3" fontId="11" fillId="0" borderId="13" xfId="3" applyNumberFormat="1" applyFont="1" applyFill="1" applyBorder="1" applyAlignment="1"/>
    <xf numFmtId="0" fontId="36" fillId="0" borderId="0" xfId="5" applyFont="1" applyFill="1" applyBorder="1" applyAlignment="1">
      <alignment horizontal="justify" wrapText="1"/>
    </xf>
    <xf numFmtId="16" fontId="36" fillId="0" borderId="0" xfId="5" applyNumberFormat="1" applyFont="1" applyFill="1" applyBorder="1" applyAlignment="1">
      <alignment horizontal="right" wrapText="1"/>
    </xf>
    <xf numFmtId="0" fontId="36" fillId="0" borderId="0" xfId="5" applyFont="1" applyFill="1" applyBorder="1" applyAlignment="1">
      <alignment horizontal="right" wrapText="1"/>
    </xf>
    <xf numFmtId="0" fontId="20" fillId="0" borderId="0" xfId="5" applyFont="1" applyFill="1"/>
    <xf numFmtId="0" fontId="37" fillId="0" borderId="0" xfId="5" applyFont="1" applyAlignment="1">
      <alignment vertical="top"/>
    </xf>
    <xf numFmtId="0" fontId="20" fillId="0" borderId="0" xfId="5" applyFont="1"/>
    <xf numFmtId="0" fontId="38" fillId="0" borderId="0" xfId="5" applyFont="1" applyAlignment="1">
      <alignment vertical="top"/>
    </xf>
    <xf numFmtId="0" fontId="39" fillId="0" borderId="0" xfId="5" applyFont="1" applyAlignment="1">
      <alignment vertical="top"/>
    </xf>
    <xf numFmtId="49" fontId="40" fillId="0" borderId="0" xfId="5" applyNumberFormat="1" applyFont="1"/>
    <xf numFmtId="0" fontId="31" fillId="0" borderId="0" xfId="5" applyFont="1" applyAlignment="1">
      <alignment horizontal="right" wrapText="1"/>
    </xf>
    <xf numFmtId="0" fontId="32" fillId="0" borderId="6" xfId="5" applyFont="1" applyBorder="1" applyAlignment="1">
      <alignment vertical="center" wrapText="1"/>
    </xf>
    <xf numFmtId="0" fontId="41" fillId="7" borderId="7" xfId="5" applyFont="1" applyFill="1" applyBorder="1" applyAlignment="1">
      <alignment vertical="center" wrapText="1"/>
    </xf>
    <xf numFmtId="0" fontId="41" fillId="7" borderId="8" xfId="5" applyFont="1" applyFill="1" applyBorder="1" applyAlignment="1">
      <alignment vertical="center" wrapText="1"/>
    </xf>
    <xf numFmtId="165" fontId="22" fillId="0" borderId="0" xfId="5" applyNumberFormat="1" applyFont="1" applyAlignment="1"/>
    <xf numFmtId="0" fontId="42" fillId="6" borderId="59" xfId="5" applyFont="1" applyFill="1" applyBorder="1" applyAlignment="1">
      <alignment vertical="top" wrapText="1"/>
    </xf>
    <xf numFmtId="0" fontId="43" fillId="6" borderId="75" xfId="5" applyFont="1" applyFill="1" applyBorder="1" applyAlignment="1">
      <alignment vertical="center" wrapText="1"/>
    </xf>
    <xf numFmtId="0" fontId="43" fillId="6" borderId="76" xfId="5" applyFont="1" applyFill="1" applyBorder="1" applyAlignment="1">
      <alignment vertical="center" wrapText="1"/>
    </xf>
    <xf numFmtId="165" fontId="44" fillId="0" borderId="0" xfId="5" applyNumberFormat="1" applyFont="1" applyAlignment="1"/>
    <xf numFmtId="165" fontId="45" fillId="8" borderId="1" xfId="5" applyNumberFormat="1" applyFont="1" applyFill="1" applyBorder="1" applyAlignment="1" applyProtection="1">
      <alignment vertical="center"/>
    </xf>
    <xf numFmtId="165" fontId="45" fillId="8" borderId="1" xfId="5" applyNumberFormat="1" applyFont="1" applyFill="1" applyBorder="1" applyAlignment="1" applyProtection="1">
      <alignment vertical="center"/>
      <protection locked="0"/>
    </xf>
    <xf numFmtId="165" fontId="45" fillId="8" borderId="10" xfId="5" applyNumberFormat="1" applyFont="1" applyFill="1" applyBorder="1" applyAlignment="1" applyProtection="1">
      <alignment vertical="center"/>
      <protection locked="0"/>
    </xf>
    <xf numFmtId="0" fontId="43" fillId="6" borderId="9" xfId="5" applyFont="1" applyFill="1" applyBorder="1" applyAlignment="1">
      <alignment vertical="center" wrapText="1"/>
    </xf>
    <xf numFmtId="0" fontId="46" fillId="8" borderId="1" xfId="5" applyFont="1" applyFill="1" applyBorder="1"/>
    <xf numFmtId="0" fontId="46" fillId="8" borderId="10" xfId="5" applyFont="1" applyFill="1" applyBorder="1"/>
    <xf numFmtId="165" fontId="43" fillId="6" borderId="1" xfId="5" applyNumberFormat="1" applyFont="1" applyFill="1" applyBorder="1" applyAlignment="1">
      <alignment vertical="center" wrapText="1"/>
    </xf>
    <xf numFmtId="0" fontId="43" fillId="6" borderId="1" xfId="5" applyFont="1" applyFill="1" applyBorder="1" applyAlignment="1">
      <alignment vertical="center" wrapText="1"/>
    </xf>
    <xf numFmtId="0" fontId="43" fillId="6" borderId="10" xfId="5" applyFont="1" applyFill="1" applyBorder="1" applyAlignment="1">
      <alignment vertical="center" wrapText="1"/>
    </xf>
    <xf numFmtId="0" fontId="32" fillId="0" borderId="9" xfId="5" applyFont="1" applyBorder="1" applyAlignment="1">
      <alignment vertical="center" wrapText="1"/>
    </xf>
    <xf numFmtId="165" fontId="24" fillId="0" borderId="1" xfId="5" applyNumberFormat="1" applyFont="1" applyBorder="1" applyAlignment="1" applyProtection="1">
      <alignment vertical="center"/>
    </xf>
    <xf numFmtId="0" fontId="20" fillId="0" borderId="1" xfId="5" applyFont="1" applyBorder="1"/>
    <xf numFmtId="0" fontId="20" fillId="0" borderId="10" xfId="5" applyFont="1" applyBorder="1"/>
    <xf numFmtId="0" fontId="20" fillId="0" borderId="1" xfId="5" applyFont="1" applyBorder="1" applyAlignment="1">
      <alignment vertical="center"/>
    </xf>
    <xf numFmtId="0" fontId="20" fillId="0" borderId="10" xfId="5" applyFont="1" applyBorder="1" applyAlignment="1">
      <alignment vertical="center"/>
    </xf>
    <xf numFmtId="0" fontId="43" fillId="6" borderId="11" xfId="5" applyFont="1" applyFill="1" applyBorder="1" applyAlignment="1">
      <alignment horizontal="left" vertical="center" wrapText="1"/>
    </xf>
    <xf numFmtId="165" fontId="43" fillId="6" borderId="12" xfId="5" applyNumberFormat="1" applyFont="1" applyFill="1" applyBorder="1" applyAlignment="1">
      <alignment vertical="center" wrapText="1"/>
    </xf>
    <xf numFmtId="165" fontId="43" fillId="6" borderId="13" xfId="5" applyNumberFormat="1" applyFont="1" applyFill="1" applyBorder="1" applyAlignment="1">
      <alignment vertical="center" wrapText="1"/>
    </xf>
    <xf numFmtId="0" fontId="47" fillId="0" borderId="0" xfId="5" applyFont="1" applyAlignment="1">
      <alignment vertical="top" wrapText="1"/>
    </xf>
    <xf numFmtId="0" fontId="32" fillId="0" borderId="0" xfId="5" applyFont="1" applyAlignment="1">
      <alignment vertical="top"/>
    </xf>
    <xf numFmtId="0" fontId="47" fillId="9" borderId="0" xfId="5" applyFont="1" applyFill="1" applyBorder="1" applyAlignment="1">
      <alignment vertical="top"/>
    </xf>
    <xf numFmtId="0" fontId="47" fillId="0" borderId="0" xfId="5" applyFont="1" applyFill="1" applyAlignment="1">
      <alignment vertical="top" wrapText="1"/>
    </xf>
    <xf numFmtId="0" fontId="48" fillId="9" borderId="0" xfId="5" applyFont="1" applyFill="1" applyBorder="1" applyAlignment="1">
      <alignment vertical="top"/>
    </xf>
    <xf numFmtId="0" fontId="48" fillId="0" borderId="0" xfId="5" applyFont="1" applyAlignment="1">
      <alignment vertical="top" wrapText="1"/>
    </xf>
    <xf numFmtId="0" fontId="48" fillId="0" borderId="0" xfId="5" applyFont="1" applyFill="1" applyAlignment="1">
      <alignment vertical="top" wrapText="1"/>
    </xf>
    <xf numFmtId="0" fontId="49" fillId="0" borderId="0" xfId="5" applyFont="1" applyAlignment="1">
      <alignment vertical="top" wrapText="1"/>
    </xf>
    <xf numFmtId="0" fontId="50" fillId="0" borderId="0" xfId="5" applyFont="1" applyAlignment="1">
      <alignment vertical="top"/>
    </xf>
    <xf numFmtId="0" fontId="40" fillId="0" borderId="0" xfId="5" applyFont="1" applyAlignment="1">
      <alignment vertical="top"/>
    </xf>
    <xf numFmtId="49" fontId="39" fillId="9" borderId="0" xfId="5" applyNumberFormat="1" applyFont="1" applyFill="1" applyBorder="1" applyAlignment="1">
      <alignment horizontal="left" vertical="top"/>
    </xf>
    <xf numFmtId="165" fontId="43" fillId="6" borderId="10" xfId="5" applyNumberFormat="1" applyFont="1" applyFill="1" applyBorder="1" applyAlignment="1">
      <alignment vertical="center" wrapText="1"/>
    </xf>
    <xf numFmtId="165" fontId="32" fillId="0" borderId="1" xfId="5" applyNumberFormat="1" applyFont="1" applyBorder="1" applyAlignment="1">
      <alignment vertical="center" wrapText="1"/>
    </xf>
    <xf numFmtId="165" fontId="32" fillId="0" borderId="10" xfId="5" applyNumberFormat="1" applyFont="1" applyBorder="1" applyAlignment="1">
      <alignment vertical="center" wrapText="1"/>
    </xf>
    <xf numFmtId="0" fontId="43" fillId="6" borderId="11" xfId="5" applyFont="1" applyFill="1" applyBorder="1" applyAlignment="1">
      <alignment horizontal="right" vertical="center" wrapText="1"/>
    </xf>
    <xf numFmtId="0" fontId="37" fillId="0" borderId="0" xfId="7" applyFont="1" applyBorder="1"/>
    <xf numFmtId="0" fontId="42" fillId="0" borderId="0" xfId="7" applyFont="1" applyBorder="1"/>
    <xf numFmtId="0" fontId="52" fillId="0" borderId="0" xfId="5" applyFont="1"/>
    <xf numFmtId="0" fontId="53" fillId="0" borderId="0" xfId="5" applyFont="1"/>
    <xf numFmtId="0" fontId="52" fillId="0" borderId="0" xfId="7" applyFont="1" applyBorder="1"/>
    <xf numFmtId="0" fontId="20" fillId="0" borderId="0" xfId="5" applyFont="1" applyFill="1" applyBorder="1" applyAlignment="1">
      <alignment horizontal="center" vertical="center"/>
    </xf>
    <xf numFmtId="10" fontId="20" fillId="0" borderId="0" xfId="5" applyNumberFormat="1" applyFont="1" applyFill="1" applyBorder="1" applyAlignment="1">
      <alignment horizontal="center" vertical="center"/>
    </xf>
    <xf numFmtId="0" fontId="55" fillId="0" borderId="0" xfId="5" applyFont="1" applyAlignment="1">
      <alignment vertical="top" wrapText="1"/>
    </xf>
    <xf numFmtId="0" fontId="52" fillId="10" borderId="6" xfId="5" applyFont="1" applyFill="1" applyBorder="1" applyAlignment="1">
      <alignment horizontal="center" vertical="center"/>
    </xf>
    <xf numFmtId="0" fontId="54" fillId="10" borderId="7" xfId="5" applyFont="1" applyFill="1" applyBorder="1" applyAlignment="1">
      <alignment horizontal="center" vertical="center" wrapText="1"/>
    </xf>
    <xf numFmtId="0" fontId="54" fillId="10" borderId="8" xfId="5" applyFont="1" applyFill="1" applyBorder="1" applyAlignment="1">
      <alignment horizontal="center" vertical="center" wrapText="1"/>
    </xf>
    <xf numFmtId="165" fontId="42" fillId="6" borderId="1" xfId="7" quotePrefix="1" applyNumberFormat="1" applyFont="1" applyFill="1" applyBorder="1" applyAlignment="1">
      <alignment vertical="top"/>
    </xf>
    <xf numFmtId="165" fontId="42" fillId="6" borderId="10" xfId="7" quotePrefix="1" applyNumberFormat="1" applyFont="1" applyFill="1" applyBorder="1" applyAlignment="1">
      <alignment vertical="top"/>
    </xf>
    <xf numFmtId="165" fontId="31" fillId="0" borderId="0" xfId="5" applyNumberFormat="1" applyFont="1"/>
    <xf numFmtId="0" fontId="52" fillId="0" borderId="77" xfId="5" applyFont="1" applyBorder="1" applyAlignment="1">
      <alignment vertical="top" wrapText="1"/>
    </xf>
    <xf numFmtId="165" fontId="52" fillId="3" borderId="1" xfId="7" quotePrefix="1" applyNumberFormat="1" applyFont="1" applyFill="1" applyBorder="1" applyAlignment="1">
      <alignment vertical="top"/>
    </xf>
    <xf numFmtId="165" fontId="52" fillId="3" borderId="10" xfId="7" quotePrefix="1" applyNumberFormat="1" applyFont="1" applyFill="1" applyBorder="1" applyAlignment="1">
      <alignment vertical="top"/>
    </xf>
    <xf numFmtId="165" fontId="42" fillId="3" borderId="1" xfId="7" quotePrefix="1" applyNumberFormat="1" applyFont="1" applyFill="1" applyBorder="1" applyAlignment="1">
      <alignment vertical="top"/>
    </xf>
    <xf numFmtId="165" fontId="42" fillId="3" borderId="10" xfId="7" quotePrefix="1" applyNumberFormat="1" applyFont="1" applyFill="1" applyBorder="1" applyAlignment="1">
      <alignment vertical="top"/>
    </xf>
    <xf numFmtId="0" fontId="42" fillId="0" borderId="11" xfId="7" applyFont="1" applyBorder="1" applyAlignment="1">
      <alignment horizontal="right" vertical="top" wrapText="1"/>
    </xf>
    <xf numFmtId="165" fontId="42" fillId="6" borderId="12" xfId="7" quotePrefix="1" applyNumberFormat="1" applyFont="1" applyFill="1" applyBorder="1" applyAlignment="1">
      <alignment vertical="top"/>
    </xf>
    <xf numFmtId="165" fontId="42" fillId="6" borderId="13" xfId="7" quotePrefix="1" applyNumberFormat="1" applyFont="1" applyFill="1" applyBorder="1" applyAlignment="1">
      <alignment vertical="top"/>
    </xf>
    <xf numFmtId="0" fontId="52" fillId="7" borderId="19" xfId="5" applyFont="1" applyFill="1" applyBorder="1"/>
    <xf numFmtId="0" fontId="54" fillId="7" borderId="20" xfId="5" applyFont="1" applyFill="1" applyBorder="1" applyAlignment="1">
      <alignment horizontal="center"/>
    </xf>
    <xf numFmtId="0" fontId="54" fillId="7" borderId="1" xfId="5" applyFont="1" applyFill="1" applyBorder="1" applyAlignment="1">
      <alignment horizontal="center"/>
    </xf>
    <xf numFmtId="0" fontId="42" fillId="0" borderId="1" xfId="5" applyFont="1" applyFill="1" applyBorder="1" applyAlignment="1">
      <alignment vertical="top" wrapText="1"/>
    </xf>
    <xf numFmtId="166" fontId="32" fillId="0" borderId="39" xfId="4" applyNumberFormat="1" applyFont="1" applyFill="1" applyBorder="1" applyAlignment="1"/>
    <xf numFmtId="10" fontId="32" fillId="0" borderId="0" xfId="5" applyNumberFormat="1" applyFont="1"/>
    <xf numFmtId="0" fontId="56" fillId="0" borderId="0" xfId="5" applyFont="1"/>
    <xf numFmtId="166" fontId="20" fillId="0" borderId="0" xfId="3" applyNumberFormat="1" applyFont="1"/>
    <xf numFmtId="0" fontId="33" fillId="0" borderId="0" xfId="5" applyFont="1"/>
    <xf numFmtId="0" fontId="58" fillId="0" borderId="0" xfId="5" applyFont="1" applyBorder="1"/>
    <xf numFmtId="0" fontId="59" fillId="0" borderId="0" xfId="5" applyFont="1" applyBorder="1" applyAlignment="1">
      <alignment vertical="top" wrapText="1"/>
    </xf>
    <xf numFmtId="0" fontId="60" fillId="0" borderId="0" xfId="5" applyFont="1" applyBorder="1" applyAlignment="1">
      <alignment vertical="top" wrapText="1"/>
    </xf>
    <xf numFmtId="0" fontId="61" fillId="0" borderId="0" xfId="5" applyFont="1" applyBorder="1"/>
    <xf numFmtId="0" fontId="61" fillId="0" borderId="0" xfId="5" applyFont="1"/>
    <xf numFmtId="0" fontId="52" fillId="7" borderId="6" xfId="5" applyFont="1" applyFill="1" applyBorder="1"/>
    <xf numFmtId="0" fontId="54" fillId="7" borderId="7" xfId="5" applyFont="1" applyFill="1" applyBorder="1" applyAlignment="1">
      <alignment horizontal="center"/>
    </xf>
    <xf numFmtId="0" fontId="19" fillId="0" borderId="0" xfId="5" applyFont="1"/>
    <xf numFmtId="0" fontId="42" fillId="0" borderId="9" xfId="5" applyFont="1" applyFill="1" applyBorder="1" applyAlignment="1">
      <alignment vertical="top" wrapText="1"/>
    </xf>
    <xf numFmtId="165" fontId="62" fillId="0" borderId="1" xfId="5" applyNumberFormat="1" applyFont="1" applyBorder="1" applyAlignment="1">
      <alignment horizontal="center" vertical="top"/>
    </xf>
    <xf numFmtId="165" fontId="62" fillId="0" borderId="10" xfId="5" applyNumberFormat="1" applyFont="1" applyBorder="1" applyAlignment="1">
      <alignment horizontal="center" vertical="top"/>
    </xf>
    <xf numFmtId="164" fontId="32" fillId="0" borderId="39" xfId="4" applyNumberFormat="1" applyFont="1" applyFill="1" applyBorder="1" applyAlignment="1"/>
    <xf numFmtId="0" fontId="42" fillId="0" borderId="11" xfId="5" applyFont="1" applyFill="1" applyBorder="1" applyAlignment="1">
      <alignment vertical="top" wrapText="1"/>
    </xf>
    <xf numFmtId="165" fontId="62" fillId="0" borderId="12" xfId="5" applyNumberFormat="1" applyFont="1" applyBorder="1" applyAlignment="1">
      <alignment horizontal="center"/>
    </xf>
    <xf numFmtId="165" fontId="63" fillId="0" borderId="12" xfId="5" applyNumberFormat="1" applyFont="1" applyBorder="1" applyAlignment="1">
      <alignment horizontal="center"/>
    </xf>
    <xf numFmtId="165" fontId="63" fillId="0" borderId="13" xfId="5" applyNumberFormat="1" applyFont="1" applyBorder="1" applyAlignment="1">
      <alignment horizontal="center"/>
    </xf>
    <xf numFmtId="0" fontId="52" fillId="0" borderId="0" xfId="5" applyFont="1" applyBorder="1" applyAlignment="1">
      <alignment horizontal="left" vertical="top" wrapText="1"/>
    </xf>
    <xf numFmtId="0" fontId="13" fillId="0" borderId="0" xfId="5" applyFont="1" applyBorder="1" applyAlignment="1">
      <alignment horizontal="center" vertical="top"/>
    </xf>
    <xf numFmtId="165" fontId="64" fillId="0" borderId="0" xfId="5" applyNumberFormat="1" applyFont="1" applyBorder="1"/>
    <xf numFmtId="165" fontId="32" fillId="0" borderId="0" xfId="5" applyNumberFormat="1" applyFont="1" applyFill="1"/>
    <xf numFmtId="164" fontId="32" fillId="0" borderId="0" xfId="5" applyNumberFormat="1" applyFont="1"/>
    <xf numFmtId="0" fontId="42" fillId="0" borderId="0" xfId="7" applyFont="1" applyBorder="1" applyAlignment="1">
      <alignment horizontal="right" vertical="top" wrapText="1"/>
    </xf>
    <xf numFmtId="0" fontId="66" fillId="0" borderId="1" xfId="5" applyFont="1" applyBorder="1" applyAlignment="1">
      <alignment horizontal="center" vertical="top" wrapText="1"/>
    </xf>
    <xf numFmtId="0" fontId="67" fillId="0" borderId="1" xfId="5" applyFont="1" applyBorder="1" applyAlignment="1">
      <alignment vertical="top" wrapText="1"/>
    </xf>
    <xf numFmtId="165" fontId="13" fillId="0" borderId="1" xfId="5" applyNumberFormat="1" applyFont="1" applyBorder="1" applyAlignment="1">
      <alignment horizontal="center" vertical="top" wrapText="1"/>
    </xf>
    <xf numFmtId="0" fontId="19" fillId="0" borderId="1" xfId="5" applyFont="1" applyBorder="1" applyAlignment="1">
      <alignment vertical="top" wrapText="1"/>
    </xf>
    <xf numFmtId="0" fontId="68" fillId="0" borderId="0" xfId="5" applyFont="1"/>
    <xf numFmtId="165" fontId="32" fillId="0" borderId="0" xfId="5" applyNumberFormat="1" applyFont="1"/>
    <xf numFmtId="0" fontId="8" fillId="2" borderId="31" xfId="0" applyFont="1" applyFill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8" fillId="2" borderId="31" xfId="0" applyFont="1" applyFill="1" applyBorder="1" applyAlignment="1">
      <alignment horizontal="center" vertical="center" wrapText="1"/>
    </xf>
    <xf numFmtId="0" fontId="9" fillId="2" borderId="35" xfId="0" applyFont="1" applyFill="1" applyBorder="1" applyAlignment="1">
      <alignment horizontal="center" vertical="center" wrapText="1"/>
    </xf>
    <xf numFmtId="0" fontId="8" fillId="2" borderId="53" xfId="0" applyFont="1" applyFill="1" applyBorder="1" applyAlignment="1">
      <alignment horizontal="center" vertical="center"/>
    </xf>
    <xf numFmtId="0" fontId="9" fillId="2" borderId="51" xfId="0" applyFont="1" applyFill="1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8" fillId="2" borderId="53" xfId="0" applyFont="1" applyFill="1" applyBorder="1" applyAlignment="1">
      <alignment horizontal="center" vertical="top" wrapText="1"/>
    </xf>
    <xf numFmtId="0" fontId="8" fillId="2" borderId="51" xfId="0" applyFont="1" applyFill="1" applyBorder="1" applyAlignment="1">
      <alignment horizontal="center" vertical="top" wrapText="1"/>
    </xf>
    <xf numFmtId="0" fontId="8" fillId="2" borderId="54" xfId="0" applyFont="1" applyFill="1" applyBorder="1" applyAlignment="1">
      <alignment horizontal="center" vertical="top" wrapText="1"/>
    </xf>
    <xf numFmtId="0" fontId="2" fillId="0" borderId="37" xfId="0" applyFont="1" applyBorder="1" applyAlignment="1"/>
    <xf numFmtId="0" fontId="0" fillId="0" borderId="37" xfId="0" applyBorder="1" applyAlignment="1"/>
    <xf numFmtId="0" fontId="8" fillId="0" borderId="37" xfId="0" applyFont="1" applyBorder="1" applyAlignment="1"/>
    <xf numFmtId="0" fontId="2" fillId="0" borderId="0" xfId="0" applyFont="1" applyBorder="1" applyAlignment="1"/>
    <xf numFmtId="0" fontId="0" fillId="0" borderId="0" xfId="0" applyBorder="1" applyAlignment="1"/>
    <xf numFmtId="0" fontId="8" fillId="2" borderId="53" xfId="0" applyFont="1" applyFill="1" applyBorder="1" applyAlignment="1">
      <alignment horizontal="center"/>
    </xf>
    <xf numFmtId="0" fontId="8" fillId="2" borderId="51" xfId="0" applyFont="1" applyFill="1" applyBorder="1" applyAlignment="1">
      <alignment horizontal="center"/>
    </xf>
    <xf numFmtId="0" fontId="0" fillId="0" borderId="51" xfId="0" applyBorder="1" applyAlignment="1">
      <alignment horizontal="center"/>
    </xf>
    <xf numFmtId="0" fontId="0" fillId="0" borderId="54" xfId="0" applyBorder="1" applyAlignment="1">
      <alignment horizontal="center"/>
    </xf>
    <xf numFmtId="0" fontId="0" fillId="0" borderId="35" xfId="0" applyBorder="1" applyAlignment="1">
      <alignment horizontal="center"/>
    </xf>
    <xf numFmtId="0" fontId="47" fillId="0" borderId="0" xfId="5" applyFont="1" applyBorder="1" applyAlignment="1">
      <alignment vertical="top" wrapText="1"/>
    </xf>
    <xf numFmtId="0" fontId="47" fillId="0" borderId="0" xfId="5" applyFont="1" applyAlignment="1">
      <alignment vertical="top" wrapText="1"/>
    </xf>
    <xf numFmtId="0" fontId="55" fillId="0" borderId="0" xfId="5" applyFont="1" applyAlignment="1">
      <alignment vertical="top" wrapText="1"/>
    </xf>
    <xf numFmtId="0" fontId="69" fillId="0" borderId="78" xfId="5" applyFont="1" applyBorder="1" applyAlignment="1">
      <alignment horizontal="left" vertical="top" wrapText="1"/>
    </xf>
    <xf numFmtId="164" fontId="10" fillId="0" borderId="58" xfId="0" applyNumberFormat="1" applyFont="1" applyBorder="1" applyAlignment="1">
      <alignment horizontal="right" vertical="top"/>
    </xf>
    <xf numFmtId="164" fontId="10" fillId="0" borderId="2" xfId="0" applyNumberFormat="1" applyFont="1" applyBorder="1" applyAlignment="1">
      <alignment horizontal="right" vertical="top"/>
    </xf>
    <xf numFmtId="164" fontId="10" fillId="0" borderId="15" xfId="0" applyNumberFormat="1" applyFont="1" applyBorder="1" applyAlignment="1">
      <alignment horizontal="right" vertical="top"/>
    </xf>
    <xf numFmtId="165" fontId="70" fillId="0" borderId="0" xfId="0" applyNumberFormat="1" applyFont="1" applyBorder="1" applyAlignment="1"/>
    <xf numFmtId="0" fontId="15" fillId="5" borderId="23" xfId="0" applyNumberFormat="1" applyFont="1" applyFill="1" applyBorder="1" applyAlignment="1">
      <alignment horizontal="center"/>
    </xf>
    <xf numFmtId="0" fontId="15" fillId="5" borderId="24" xfId="0" applyNumberFormat="1" applyFont="1" applyFill="1" applyBorder="1" applyAlignment="1">
      <alignment horizontal="center"/>
    </xf>
    <xf numFmtId="165" fontId="44" fillId="0" borderId="0" xfId="0" applyNumberFormat="1" applyFont="1" applyFill="1" applyAlignment="1">
      <alignment vertical="top"/>
    </xf>
    <xf numFmtId="0" fontId="45" fillId="11" borderId="1" xfId="5" applyFont="1" applyFill="1" applyBorder="1" applyAlignment="1">
      <alignment vertical="center" wrapText="1"/>
    </xf>
    <xf numFmtId="0" fontId="45" fillId="11" borderId="1" xfId="5" applyFont="1" applyFill="1" applyBorder="1" applyAlignment="1">
      <alignment vertical="center"/>
    </xf>
    <xf numFmtId="0" fontId="45" fillId="11" borderId="1" xfId="5" applyFont="1" applyFill="1" applyBorder="1"/>
    <xf numFmtId="165" fontId="45" fillId="11" borderId="1" xfId="5" applyNumberFormat="1" applyFont="1" applyFill="1" applyBorder="1" applyAlignment="1" applyProtection="1">
      <alignment vertical="center"/>
      <protection locked="0"/>
    </xf>
    <xf numFmtId="165" fontId="45" fillId="11" borderId="1" xfId="7" applyNumberFormat="1" applyFont="1" applyFill="1" applyBorder="1" applyAlignment="1"/>
    <xf numFmtId="165" fontId="45" fillId="11" borderId="1" xfId="5" applyNumberFormat="1" applyFont="1" applyFill="1" applyBorder="1" applyAlignment="1">
      <alignment vertical="center" wrapText="1"/>
    </xf>
    <xf numFmtId="10" fontId="20" fillId="11" borderId="1" xfId="5" applyNumberFormat="1" applyFont="1" applyFill="1" applyBorder="1" applyAlignment="1">
      <alignment horizontal="center" vertical="center"/>
    </xf>
    <xf numFmtId="10" fontId="20" fillId="0" borderId="1" xfId="5" applyNumberFormat="1" applyFont="1" applyFill="1" applyBorder="1" applyAlignment="1">
      <alignment horizontal="center" vertical="center"/>
    </xf>
    <xf numFmtId="165" fontId="24" fillId="0" borderId="1" xfId="7" applyNumberFormat="1" applyFont="1" applyFill="1" applyBorder="1" applyAlignment="1">
      <alignment vertical="center"/>
    </xf>
    <xf numFmtId="0" fontId="24" fillId="0" borderId="1" xfId="5" applyFont="1" applyFill="1" applyBorder="1" applyAlignment="1">
      <alignment vertical="center" wrapText="1"/>
    </xf>
    <xf numFmtId="0" fontId="24" fillId="0" borderId="1" xfId="5" applyFont="1" applyBorder="1" applyAlignment="1">
      <alignment vertical="center"/>
    </xf>
    <xf numFmtId="165" fontId="24" fillId="0" borderId="1" xfId="7" applyNumberFormat="1" applyFont="1" applyBorder="1" applyAlignment="1">
      <alignment vertical="center"/>
    </xf>
    <xf numFmtId="0" fontId="42" fillId="11" borderId="9" xfId="5" applyFont="1" applyFill="1" applyBorder="1" applyAlignment="1">
      <alignment vertical="top" wrapText="1"/>
    </xf>
    <xf numFmtId="10" fontId="20" fillId="11" borderId="10" xfId="5" applyNumberFormat="1" applyFont="1" applyFill="1" applyBorder="1" applyAlignment="1">
      <alignment horizontal="center" vertical="center"/>
    </xf>
    <xf numFmtId="0" fontId="52" fillId="0" borderId="9" xfId="5" applyFont="1" applyBorder="1" applyAlignment="1">
      <alignment vertical="top" wrapText="1"/>
    </xf>
    <xf numFmtId="10" fontId="20" fillId="0" borderId="10" xfId="5" applyNumberFormat="1" applyFont="1" applyFill="1" applyBorder="1" applyAlignment="1">
      <alignment horizontal="center" vertical="center"/>
    </xf>
    <xf numFmtId="0" fontId="42" fillId="0" borderId="11" xfId="7" applyFont="1" applyBorder="1" applyAlignment="1">
      <alignment horizontal="left" vertical="top" wrapText="1"/>
    </xf>
    <xf numFmtId="165" fontId="45" fillId="11" borderId="12" xfId="7" applyNumberFormat="1" applyFont="1" applyFill="1" applyBorder="1" applyAlignment="1"/>
    <xf numFmtId="10" fontId="20" fillId="11" borderId="12" xfId="5" applyNumberFormat="1" applyFont="1" applyFill="1" applyBorder="1" applyAlignment="1">
      <alignment horizontal="center" vertical="center"/>
    </xf>
    <xf numFmtId="0" fontId="31" fillId="11" borderId="12" xfId="5" applyFont="1" applyFill="1" applyBorder="1"/>
    <xf numFmtId="0" fontId="31" fillId="11" borderId="13" xfId="5" applyFont="1" applyFill="1" applyBorder="1"/>
    <xf numFmtId="0" fontId="57" fillId="0" borderId="0" xfId="5" applyFont="1" applyAlignment="1">
      <alignment horizontal="center" wrapText="1"/>
    </xf>
    <xf numFmtId="0" fontId="57" fillId="0" borderId="64" xfId="5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71" fillId="0" borderId="0" xfId="0" applyFont="1" applyAlignment="1">
      <alignment horizontal="center"/>
    </xf>
    <xf numFmtId="0" fontId="65" fillId="10" borderId="5" xfId="5" applyFont="1" applyFill="1" applyBorder="1" applyAlignment="1">
      <alignment horizontal="center" vertical="top" wrapText="1"/>
    </xf>
    <xf numFmtId="0" fontId="65" fillId="10" borderId="70" xfId="5" applyFont="1" applyFill="1" applyBorder="1" applyAlignment="1">
      <alignment horizontal="center" vertical="top" wrapText="1"/>
    </xf>
    <xf numFmtId="0" fontId="65" fillId="9" borderId="0" xfId="0" applyFont="1" applyFill="1" applyBorder="1" applyAlignment="1">
      <alignment vertical="top"/>
    </xf>
    <xf numFmtId="0" fontId="46" fillId="9" borderId="0" xfId="0" applyFont="1" applyFill="1" applyBorder="1" applyAlignment="1">
      <alignment vertical="top"/>
    </xf>
    <xf numFmtId="0" fontId="20" fillId="9" borderId="0" xfId="0" applyFont="1" applyFill="1" applyBorder="1" applyAlignment="1">
      <alignment vertical="top"/>
    </xf>
    <xf numFmtId="0" fontId="72" fillId="9" borderId="71" xfId="0" applyFont="1" applyFill="1" applyBorder="1" applyAlignment="1" applyProtection="1">
      <alignment horizontal="center" vertical="center" wrapText="1"/>
    </xf>
    <xf numFmtId="0" fontId="72" fillId="9" borderId="71" xfId="0" applyFont="1" applyFill="1" applyBorder="1" applyAlignment="1" applyProtection="1">
      <alignment vertical="center"/>
    </xf>
    <xf numFmtId="0" fontId="72" fillId="9" borderId="0" xfId="0" applyFont="1" applyFill="1" applyBorder="1" applyAlignment="1" applyProtection="1">
      <alignment horizontal="left" vertical="center" indent="1"/>
    </xf>
    <xf numFmtId="165" fontId="73" fillId="9" borderId="0" xfId="0" applyNumberFormat="1" applyFont="1" applyFill="1" applyBorder="1" applyAlignment="1">
      <alignment vertical="top"/>
    </xf>
    <xf numFmtId="165" fontId="73" fillId="0" borderId="0" xfId="0" applyNumberFormat="1" applyFont="1" applyBorder="1" applyAlignment="1">
      <alignment vertical="top"/>
    </xf>
    <xf numFmtId="0" fontId="74" fillId="9" borderId="0" xfId="0" applyFont="1" applyFill="1" applyBorder="1" applyAlignment="1" applyProtection="1">
      <alignment horizontal="left" vertical="center" indent="1"/>
    </xf>
    <xf numFmtId="165" fontId="70" fillId="9" borderId="0" xfId="0" applyNumberFormat="1" applyFont="1" applyFill="1" applyBorder="1" applyAlignment="1">
      <alignment vertical="top"/>
    </xf>
    <xf numFmtId="0" fontId="70" fillId="0" borderId="0" xfId="0" applyFont="1" applyBorder="1" applyAlignment="1">
      <alignment vertical="top"/>
    </xf>
    <xf numFmtId="165" fontId="70" fillId="0" borderId="0" xfId="0" applyNumberFormat="1" applyFont="1" applyBorder="1" applyAlignment="1">
      <alignment vertical="top"/>
    </xf>
    <xf numFmtId="165" fontId="73" fillId="0" borderId="0" xfId="0" applyNumberFormat="1" applyFont="1" applyAlignment="1">
      <alignment vertical="top"/>
    </xf>
    <xf numFmtId="165" fontId="70" fillId="0" borderId="0" xfId="0" applyNumberFormat="1" applyFont="1" applyAlignment="1">
      <alignment vertical="top"/>
    </xf>
    <xf numFmtId="0" fontId="72" fillId="9" borderId="70" xfId="0" applyFont="1" applyFill="1" applyBorder="1" applyAlignment="1" applyProtection="1">
      <alignment horizontal="left" vertical="center" indent="1"/>
    </xf>
    <xf numFmtId="165" fontId="73" fillId="9" borderId="70" xfId="0" applyNumberFormat="1" applyFont="1" applyFill="1" applyBorder="1" applyAlignment="1">
      <alignment horizontal="right"/>
    </xf>
    <xf numFmtId="3" fontId="1" fillId="0" borderId="0" xfId="0" applyNumberFormat="1" applyFont="1"/>
    <xf numFmtId="164" fontId="10" fillId="0" borderId="0" xfId="8" applyNumberFormat="1" applyFont="1"/>
    <xf numFmtId="164" fontId="0" fillId="0" borderId="0" xfId="0" applyNumberFormat="1" applyBorder="1" applyAlignment="1"/>
    <xf numFmtId="164" fontId="1" fillId="0" borderId="0" xfId="8" applyNumberFormat="1" applyFont="1"/>
    <xf numFmtId="1" fontId="1" fillId="0" borderId="0" xfId="0" applyNumberFormat="1" applyFont="1"/>
    <xf numFmtId="0" fontId="10" fillId="11" borderId="0" xfId="0" applyFont="1" applyFill="1"/>
    <xf numFmtId="10" fontId="10" fillId="12" borderId="0" xfId="0" applyNumberFormat="1" applyFont="1" applyFill="1"/>
    <xf numFmtId="0" fontId="22" fillId="12" borderId="33" xfId="0" applyFont="1" applyFill="1" applyBorder="1" applyAlignment="1"/>
    <xf numFmtId="164" fontId="10" fillId="12" borderId="9" xfId="0" applyNumberFormat="1" applyFont="1" applyFill="1" applyBorder="1" applyAlignment="1">
      <alignment horizontal="right" vertical="top"/>
    </xf>
    <xf numFmtId="164" fontId="10" fillId="12" borderId="1" xfId="0" applyNumberFormat="1" applyFont="1" applyFill="1" applyBorder="1" applyAlignment="1">
      <alignment horizontal="right" vertical="top"/>
    </xf>
    <xf numFmtId="164" fontId="10" fillId="12" borderId="73" xfId="0" applyNumberFormat="1" applyFont="1" applyFill="1" applyBorder="1" applyAlignment="1">
      <alignment horizontal="right" vertical="top"/>
    </xf>
    <xf numFmtId="0" fontId="10" fillId="12" borderId="0" xfId="0" applyFont="1" applyFill="1"/>
  </cellXfs>
  <cellStyles count="9">
    <cellStyle name="Hyperlink" xfId="1" builtinId="8"/>
    <cellStyle name="Normal" xfId="0" builtinId="0"/>
    <cellStyle name="Normal 2" xfId="2" xr:uid="{00000000-0005-0000-0000-000002000000}"/>
    <cellStyle name="Normal 3" xfId="3" xr:uid="{00000000-0005-0000-0000-000003000000}"/>
    <cellStyle name="Normal 4" xfId="4" xr:uid="{00000000-0005-0000-0000-000004000000}"/>
    <cellStyle name="Normal 5" xfId="5" xr:uid="{62A240F0-0B9F-4FA3-AE11-8FC73256C081}"/>
    <cellStyle name="Normal 5 2" xfId="6" xr:uid="{7FD841F1-1C48-4DC7-AB45-BE2F741E9556}"/>
    <cellStyle name="Normal_Sheet1" xfId="7" xr:uid="{7597DF76-4825-455E-AD20-F3872B23815F}"/>
    <cellStyle name="Percent" xfId="8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100">
                <a:latin typeface="Arial" panose="020B0604020202020204" pitchFamily="34" charset="0"/>
                <a:cs typeface="Arial" panose="020B0604020202020204" pitchFamily="34" charset="0"/>
              </a:rPr>
              <a:t>Evolu</a:t>
            </a:r>
            <a:r>
              <a:rPr lang="ro-RO" sz="1100">
                <a:latin typeface="Arial" panose="020B0604020202020204" pitchFamily="34" charset="0"/>
                <a:cs typeface="Arial" panose="020B0604020202020204" pitchFamily="34" charset="0"/>
              </a:rPr>
              <a:t>ţia</a:t>
            </a:r>
            <a:r>
              <a:rPr lang="ro-RO" sz="1100" baseline="0">
                <a:latin typeface="Arial" panose="020B0604020202020204" pitchFamily="34" charset="0"/>
                <a:cs typeface="Arial" panose="020B0604020202020204" pitchFamily="34" charset="0"/>
              </a:rPr>
              <a:t> contribuţiilor sectoarelor economiei naţionale la formarea </a:t>
            </a:r>
            <a:r>
              <a:rPr lang="en-US" sz="1100" baseline="0">
                <a:latin typeface="Arial" panose="020B0604020202020204" pitchFamily="34" charset="0"/>
                <a:cs typeface="Arial" panose="020B0604020202020204" pitchFamily="34" charset="0"/>
              </a:rPr>
              <a:t>VAB</a:t>
            </a:r>
            <a:r>
              <a:rPr lang="ro-RO" sz="1100" baseline="0">
                <a:latin typeface="Arial" panose="020B0604020202020204" pitchFamily="34" charset="0"/>
                <a:cs typeface="Arial" panose="020B0604020202020204" pitchFamily="34" charset="0"/>
              </a:rPr>
              <a:t> naţional</a:t>
            </a:r>
            <a:r>
              <a:rPr lang="en-US" sz="1100" baseline="0">
                <a:latin typeface="Arial" panose="020B0604020202020204" pitchFamily="34" charset="0"/>
                <a:cs typeface="Arial" panose="020B0604020202020204" pitchFamily="34" charset="0"/>
              </a:rPr>
              <a:t>e</a:t>
            </a:r>
            <a:endParaRPr lang="vi-VN" sz="11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Regiuni!$B$21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strRef>
              <c:f>Regiuni!$A$23:$A$32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Regiuni!$B$23:$B$32</c:f>
              <c:numCache>
                <c:formatCode>0%</c:formatCode>
                <c:ptCount val="10"/>
                <c:pt idx="0">
                  <c:v>6.5641924104656121E-2</c:v>
                </c:pt>
                <c:pt idx="1">
                  <c:v>0.25262661462032848</c:v>
                </c:pt>
                <c:pt idx="2">
                  <c:v>0.12517966390807372</c:v>
                </c:pt>
                <c:pt idx="3">
                  <c:v>0.21227957052779764</c:v>
                </c:pt>
                <c:pt idx="4">
                  <c:v>5.6586263722854531E-2</c:v>
                </c:pt>
                <c:pt idx="5">
                  <c:v>2.4039319903870978E-2</c:v>
                </c:pt>
                <c:pt idx="6">
                  <c:v>7.6544424563850744E-2</c:v>
                </c:pt>
                <c:pt idx="7">
                  <c:v>4.2375207172769783E-2</c:v>
                </c:pt>
                <c:pt idx="8">
                  <c:v>0.11972327583660121</c:v>
                </c:pt>
                <c:pt idx="9">
                  <c:v>2.5003735639196764E-2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ED-4F48-9EF3-D0DF8F4A1F1F}"/>
            </c:ext>
          </c:extLst>
        </c:ser>
        <c:ser>
          <c:idx val="1"/>
          <c:order val="1"/>
          <c:tx>
            <c:strRef>
              <c:f>Regiuni!$C$21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strRef>
              <c:f>Regiuni!$A$23:$A$32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Regiuni!$C$23:$C$32</c:f>
              <c:numCache>
                <c:formatCode>0%</c:formatCode>
                <c:ptCount val="10"/>
                <c:pt idx="0">
                  <c:v>6.0393832835318545E-2</c:v>
                </c:pt>
                <c:pt idx="1">
                  <c:v>0.26284831410959286</c:v>
                </c:pt>
                <c:pt idx="2">
                  <c:v>0.1135465023620099</c:v>
                </c:pt>
                <c:pt idx="3">
                  <c:v>0.2047948572607643</c:v>
                </c:pt>
                <c:pt idx="4">
                  <c:v>5.019436818219275E-2</c:v>
                </c:pt>
                <c:pt idx="5">
                  <c:v>2.3587919885390288E-2</c:v>
                </c:pt>
                <c:pt idx="6">
                  <c:v>9.2598571814037092E-2</c:v>
                </c:pt>
                <c:pt idx="7">
                  <c:v>4.3793774695543485E-2</c:v>
                </c:pt>
                <c:pt idx="8">
                  <c:v>0.12237944313227712</c:v>
                </c:pt>
                <c:pt idx="9">
                  <c:v>2.586241572287374E-2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ED-4F48-9EF3-D0DF8F4A1F1F}"/>
            </c:ext>
          </c:extLst>
        </c:ser>
        <c:ser>
          <c:idx val="2"/>
          <c:order val="2"/>
          <c:tx>
            <c:strRef>
              <c:f>Regiuni!$D$21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Regiuni!$A$23:$A$32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Regiuni!$D$23:$D$32</c:f>
              <c:numCache>
                <c:formatCode>0%</c:formatCode>
                <c:ptCount val="10"/>
                <c:pt idx="0">
                  <c:v>6.2712592075192142E-2</c:v>
                </c:pt>
                <c:pt idx="1">
                  <c:v>0.31289109290302514</c:v>
                </c:pt>
                <c:pt idx="2">
                  <c:v>0.10052982148240168</c:v>
                </c:pt>
                <c:pt idx="3">
                  <c:v>0.15265206320962726</c:v>
                </c:pt>
                <c:pt idx="4">
                  <c:v>4.9020331275734831E-2</c:v>
                </c:pt>
                <c:pt idx="5">
                  <c:v>2.6475351792324402E-2</c:v>
                </c:pt>
                <c:pt idx="6">
                  <c:v>9.5210014661594719E-2</c:v>
                </c:pt>
                <c:pt idx="7">
                  <c:v>5.2781112075879724E-2</c:v>
                </c:pt>
                <c:pt idx="8">
                  <c:v>0.11875325714223424</c:v>
                </c:pt>
                <c:pt idx="9">
                  <c:v>2.8974363381985904E-2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ED-4F48-9EF3-D0DF8F4A1F1F}"/>
            </c:ext>
          </c:extLst>
        </c:ser>
        <c:ser>
          <c:idx val="3"/>
          <c:order val="3"/>
          <c:tx>
            <c:strRef>
              <c:f>Regiuni!$E$21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strRef>
              <c:f>Regiuni!$A$23:$A$32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Regiuni!$E$23:$E$32</c:f>
              <c:numCache>
                <c:formatCode>0%</c:formatCode>
                <c:ptCount val="10"/>
                <c:pt idx="0">
                  <c:v>7.3337512166414362E-2</c:v>
                </c:pt>
                <c:pt idx="1">
                  <c:v>0.32452591824411564</c:v>
                </c:pt>
                <c:pt idx="2">
                  <c:v>9.0621585286312575E-2</c:v>
                </c:pt>
                <c:pt idx="3">
                  <c:v>0.1312127368896171</c:v>
                </c:pt>
                <c:pt idx="4">
                  <c:v>4.7649386223807162E-2</c:v>
                </c:pt>
                <c:pt idx="5">
                  <c:v>3.2462595208620978E-2</c:v>
                </c:pt>
                <c:pt idx="6">
                  <c:v>9.1488410797039801E-2</c:v>
                </c:pt>
                <c:pt idx="7">
                  <c:v>6.3413792004633818E-2</c:v>
                </c:pt>
                <c:pt idx="8">
                  <c:v>0.11244913097616492</c:v>
                </c:pt>
                <c:pt idx="9">
                  <c:v>3.2838932203273608E-2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3ED-4F48-9EF3-D0DF8F4A1F1F}"/>
            </c:ext>
          </c:extLst>
        </c:ser>
        <c:ser>
          <c:idx val="4"/>
          <c:order val="4"/>
          <c:tx>
            <c:strRef>
              <c:f>Regiuni!$F$21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Regiuni!$A$23:$A$32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Regiuni!$F$23:$F$32</c:f>
              <c:numCache>
                <c:formatCode>0.0%</c:formatCode>
                <c:ptCount val="10"/>
                <c:pt idx="0">
                  <c:v>5.3205068925462014E-2</c:v>
                </c:pt>
                <c:pt idx="1">
                  <c:v>0.28590027763944631</c:v>
                </c:pt>
                <c:pt idx="2">
                  <c:v>8.508066592877106E-2</c:v>
                </c:pt>
                <c:pt idx="3">
                  <c:v>0.19560781709838537</c:v>
                </c:pt>
                <c:pt idx="4">
                  <c:v>4.5480140479701073E-2</c:v>
                </c:pt>
                <c:pt idx="5">
                  <c:v>3.428246927365531E-2</c:v>
                </c:pt>
                <c:pt idx="6">
                  <c:v>9.1230625692973785E-2</c:v>
                </c:pt>
                <c:pt idx="7">
                  <c:v>5.8629386664001519E-2</c:v>
                </c:pt>
                <c:pt idx="8">
                  <c:v>0.11636541034865089</c:v>
                </c:pt>
                <c:pt idx="9">
                  <c:v>3.4218137948952711E-2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3ED-4F48-9EF3-D0DF8F4A1F1F}"/>
            </c:ext>
          </c:extLst>
        </c:ser>
        <c:ser>
          <c:idx val="5"/>
          <c:order val="5"/>
          <c:tx>
            <c:strRef>
              <c:f>Regiuni!$I$21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Regiuni!$A$23:$A$32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Regiuni!$I$23:$I$32</c:f>
              <c:numCache>
                <c:formatCode>0.0%</c:formatCode>
                <c:ptCount val="10"/>
                <c:pt idx="0">
                  <c:v>4.7602410844234389E-2</c:v>
                </c:pt>
                <c:pt idx="1">
                  <c:v>0.27380858708842026</c:v>
                </c:pt>
                <c:pt idx="2">
                  <c:v>6.6779900097725289E-2</c:v>
                </c:pt>
                <c:pt idx="3">
                  <c:v>0.19364049896552929</c:v>
                </c:pt>
                <c:pt idx="4">
                  <c:v>5.7447239440346791E-2</c:v>
                </c:pt>
                <c:pt idx="5">
                  <c:v>3.670451772342069E-2</c:v>
                </c:pt>
                <c:pt idx="6">
                  <c:v>9.6732387703309025E-2</c:v>
                </c:pt>
                <c:pt idx="7">
                  <c:v>7.9656079787752757E-2</c:v>
                </c:pt>
                <c:pt idx="8">
                  <c:v>0.11129637541830109</c:v>
                </c:pt>
                <c:pt idx="9">
                  <c:v>3.6332002930960429E-2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3ED-4F48-9EF3-D0DF8F4A1F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449472"/>
        <c:axId val="117451008"/>
      </c:barChart>
      <c:catAx>
        <c:axId val="117449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17451008"/>
        <c:crosses val="autoZero"/>
        <c:auto val="1"/>
        <c:lblAlgn val="ctr"/>
        <c:lblOffset val="100"/>
        <c:noMultiLvlLbl val="0"/>
      </c:catAx>
      <c:valAx>
        <c:axId val="1174510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ponderi</a:t>
                </a:r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117449472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800">
                <a:latin typeface="Arial Narrow" panose="020B0606020202030204" pitchFamily="34" charset="0"/>
              </a:defRPr>
            </a:pPr>
            <a:endParaRPr lang="ro-RO"/>
          </a:p>
        </c:txPr>
      </c:dTable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100">
                <a:latin typeface="Arial" panose="020B0604020202020204" pitchFamily="34" charset="0"/>
                <a:cs typeface="Arial" panose="020B0604020202020204" pitchFamily="34" charset="0"/>
              </a:rPr>
              <a:t>Evolu</a:t>
            </a:r>
            <a:r>
              <a:rPr lang="ro-RO" sz="1100">
                <a:latin typeface="Arial" panose="020B0604020202020204" pitchFamily="34" charset="0"/>
                <a:cs typeface="Arial" panose="020B0604020202020204" pitchFamily="34" charset="0"/>
              </a:rPr>
              <a:t>ţia</a:t>
            </a:r>
            <a:r>
              <a:rPr lang="ro-RO" sz="1100" baseline="0">
                <a:latin typeface="Arial" panose="020B0604020202020204" pitchFamily="34" charset="0"/>
                <a:cs typeface="Arial" panose="020B0604020202020204" pitchFamily="34" charset="0"/>
              </a:rPr>
              <a:t> contribuţiilor sectoarelor economiei naţionale la formarea </a:t>
            </a:r>
            <a:r>
              <a:rPr lang="en-US" sz="1100" baseline="0">
                <a:latin typeface="Arial" panose="020B0604020202020204" pitchFamily="34" charset="0"/>
                <a:cs typeface="Arial" panose="020B0604020202020204" pitchFamily="34" charset="0"/>
              </a:rPr>
              <a:t>VAB</a:t>
            </a:r>
            <a:r>
              <a:rPr lang="ro-RO" sz="1100" baseline="0">
                <a:latin typeface="Arial" panose="020B0604020202020204" pitchFamily="34" charset="0"/>
                <a:cs typeface="Arial" panose="020B0604020202020204" pitchFamily="34" charset="0"/>
              </a:rPr>
              <a:t> regiona</a:t>
            </a:r>
            <a:r>
              <a:rPr lang="en-US" sz="1100" baseline="0">
                <a:latin typeface="Arial" panose="020B0604020202020204" pitchFamily="34" charset="0"/>
                <a:cs typeface="Arial" panose="020B0604020202020204" pitchFamily="34" charset="0"/>
              </a:rPr>
              <a:t>l</a:t>
            </a:r>
          </a:p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100" baseline="0">
                <a:latin typeface="Arial" panose="020B0604020202020204" pitchFamily="34" charset="0"/>
                <a:cs typeface="Arial" panose="020B0604020202020204" pitchFamily="34" charset="0"/>
              </a:rPr>
              <a:t>Regiunea Bucure</a:t>
            </a:r>
            <a:r>
              <a:rPr lang="ro-RO" sz="1100" baseline="0">
                <a:latin typeface="Arial" panose="020B0604020202020204" pitchFamily="34" charset="0"/>
                <a:cs typeface="Arial" panose="020B0604020202020204" pitchFamily="34" charset="0"/>
              </a:rPr>
              <a:t>şti - Ilfov</a:t>
            </a:r>
            <a:endParaRPr lang="vi-VN" sz="11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Regiuni!$AP$21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strRef>
              <c:f>Regiuni!$A$23:$A$32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Regiuni!$AP$23:$AP$32</c:f>
              <c:numCache>
                <c:formatCode>0.0%</c:formatCode>
                <c:ptCount val="10"/>
                <c:pt idx="0">
                  <c:v>2.7675863763224769E-3</c:v>
                </c:pt>
                <c:pt idx="1">
                  <c:v>0.16930766039878695</c:v>
                </c:pt>
                <c:pt idx="2">
                  <c:v>0.15687446386068632</c:v>
                </c:pt>
                <c:pt idx="3">
                  <c:v>0.22930049173791694</c:v>
                </c:pt>
                <c:pt idx="4">
                  <c:v>0.14620685211213716</c:v>
                </c:pt>
                <c:pt idx="5">
                  <c:v>5.0954680370353958E-2</c:v>
                </c:pt>
                <c:pt idx="6">
                  <c:v>3.3633906960447511E-2</c:v>
                </c:pt>
                <c:pt idx="7">
                  <c:v>8.0173819889409303E-2</c:v>
                </c:pt>
                <c:pt idx="8">
                  <c:v>9.4147070313286577E-2</c:v>
                </c:pt>
                <c:pt idx="9">
                  <c:v>3.6633467980652666E-2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0A-40C0-9F2D-45843E1A2156}"/>
            </c:ext>
          </c:extLst>
        </c:ser>
        <c:ser>
          <c:idx val="1"/>
          <c:order val="1"/>
          <c:tx>
            <c:strRef>
              <c:f>Regiuni!$AQ$21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strRef>
              <c:f>Regiuni!$A$23:$A$32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Regiuni!$AQ$23:$AQ$32</c:f>
              <c:numCache>
                <c:formatCode>0.0%</c:formatCode>
                <c:ptCount val="10"/>
                <c:pt idx="0">
                  <c:v>2.4890148287844993E-3</c:v>
                </c:pt>
                <c:pt idx="1">
                  <c:v>0.19125990275436472</c:v>
                </c:pt>
                <c:pt idx="2">
                  <c:v>0.12399819328853688</c:v>
                </c:pt>
                <c:pt idx="3">
                  <c:v>0.21906898661414786</c:v>
                </c:pt>
                <c:pt idx="4">
                  <c:v>0.13507256870681755</c:v>
                </c:pt>
                <c:pt idx="5">
                  <c:v>5.5390153074411974E-2</c:v>
                </c:pt>
                <c:pt idx="6">
                  <c:v>4.834519676706564E-2</c:v>
                </c:pt>
                <c:pt idx="7">
                  <c:v>8.9286879845855135E-2</c:v>
                </c:pt>
                <c:pt idx="8">
                  <c:v>9.9309951098691188E-2</c:v>
                </c:pt>
                <c:pt idx="9">
                  <c:v>3.5779153021324589E-2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0A-40C0-9F2D-45843E1A2156}"/>
            </c:ext>
          </c:extLst>
        </c:ser>
        <c:ser>
          <c:idx val="2"/>
          <c:order val="2"/>
          <c:tx>
            <c:strRef>
              <c:f>Regiuni!$AR$21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Regiuni!$A$23:$A$32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Regiuni!$AR$23:$AR$32</c:f>
              <c:numCache>
                <c:formatCode>0.0%</c:formatCode>
                <c:ptCount val="10"/>
                <c:pt idx="0">
                  <c:v>3.259387992940579E-3</c:v>
                </c:pt>
                <c:pt idx="1">
                  <c:v>0.21169769931798674</c:v>
                </c:pt>
                <c:pt idx="2">
                  <c:v>0.10753285317727036</c:v>
                </c:pt>
                <c:pt idx="3">
                  <c:v>0.1638440687877053</c:v>
                </c:pt>
                <c:pt idx="4">
                  <c:v>0.12865313202603917</c:v>
                </c:pt>
                <c:pt idx="5">
                  <c:v>6.7945703545145911E-2</c:v>
                </c:pt>
                <c:pt idx="6">
                  <c:v>7.6755279661369913E-2</c:v>
                </c:pt>
                <c:pt idx="7">
                  <c:v>0.10837077151371663</c:v>
                </c:pt>
                <c:pt idx="8">
                  <c:v>9.2213484605088117E-2</c:v>
                </c:pt>
                <c:pt idx="9">
                  <c:v>3.972761937273727E-2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0A-40C0-9F2D-45843E1A2156}"/>
            </c:ext>
          </c:extLst>
        </c:ser>
        <c:ser>
          <c:idx val="3"/>
          <c:order val="3"/>
          <c:tx>
            <c:strRef>
              <c:f>Regiuni!$AS$21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strRef>
              <c:f>Regiuni!$A$23:$A$32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Regiuni!$AS$23:$AS$32</c:f>
              <c:numCache>
                <c:formatCode>0.0%</c:formatCode>
                <c:ptCount val="10"/>
                <c:pt idx="0">
                  <c:v>3.7551302326891238E-3</c:v>
                </c:pt>
                <c:pt idx="1">
                  <c:v>0.21840376950748286</c:v>
                </c:pt>
                <c:pt idx="2">
                  <c:v>0.10922856418701096</c:v>
                </c:pt>
                <c:pt idx="3">
                  <c:v>0.1341619767681424</c:v>
                </c:pt>
                <c:pt idx="4">
                  <c:v>0.11744805292013809</c:v>
                </c:pt>
                <c:pt idx="5">
                  <c:v>9.1408926049057551E-2</c:v>
                </c:pt>
                <c:pt idx="6">
                  <c:v>7.240724079818936E-2</c:v>
                </c:pt>
                <c:pt idx="7">
                  <c:v>0.12784339765547068</c:v>
                </c:pt>
                <c:pt idx="8">
                  <c:v>8.5332685121917606E-2</c:v>
                </c:pt>
                <c:pt idx="9">
                  <c:v>4.0010256759901407E-2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40A-40C0-9F2D-45843E1A2156}"/>
            </c:ext>
          </c:extLst>
        </c:ser>
        <c:ser>
          <c:idx val="4"/>
          <c:order val="4"/>
          <c:tx>
            <c:strRef>
              <c:f>Regiuni!$AT$21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Regiuni!$A$23:$A$32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Regiuni!$AT$23:$AT$32</c:f>
              <c:numCache>
                <c:formatCode>0.0%</c:formatCode>
                <c:ptCount val="10"/>
                <c:pt idx="0">
                  <c:v>3.0030852036284817E-3</c:v>
                </c:pt>
                <c:pt idx="1">
                  <c:v>0.18709458529835282</c:v>
                </c:pt>
                <c:pt idx="2">
                  <c:v>9.152674719554775E-2</c:v>
                </c:pt>
                <c:pt idx="3">
                  <c:v>0.22169885732932154</c:v>
                </c:pt>
                <c:pt idx="4">
                  <c:v>0.10396192586435045</c:v>
                </c:pt>
                <c:pt idx="5">
                  <c:v>8.901709287809953E-2</c:v>
                </c:pt>
                <c:pt idx="6">
                  <c:v>5.3645661878106009E-2</c:v>
                </c:pt>
                <c:pt idx="7">
                  <c:v>0.11812807448861472</c:v>
                </c:pt>
                <c:pt idx="8">
                  <c:v>8.8992601418055539E-2</c:v>
                </c:pt>
                <c:pt idx="9">
                  <c:v>4.2931368445923213E-2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40A-40C0-9F2D-45843E1A2156}"/>
            </c:ext>
          </c:extLst>
        </c:ser>
        <c:ser>
          <c:idx val="5"/>
          <c:order val="5"/>
          <c:tx>
            <c:strRef>
              <c:f>Regiuni!$AU$21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Regiuni!$A$23:$A$32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Regiuni!$AU$23:$AU$32</c:f>
              <c:numCache>
                <c:formatCode>0.0%</c:formatCode>
                <c:ptCount val="10"/>
                <c:pt idx="0">
                  <c:v>3.3332003775942988E-3</c:v>
                </c:pt>
                <c:pt idx="1">
                  <c:v>0.18126254769787137</c:v>
                </c:pt>
                <c:pt idx="2">
                  <c:v>8.8863627298472331E-2</c:v>
                </c:pt>
                <c:pt idx="3">
                  <c:v>0.16248055522316621</c:v>
                </c:pt>
                <c:pt idx="4">
                  <c:v>0.12564250860888412</c:v>
                </c:pt>
                <c:pt idx="5">
                  <c:v>0.116937896374297</c:v>
                </c:pt>
                <c:pt idx="6">
                  <c:v>4.8870540996902127E-2</c:v>
                </c:pt>
                <c:pt idx="7">
                  <c:v>0.14901878664592558</c:v>
                </c:pt>
                <c:pt idx="8">
                  <c:v>8.6978979697658651E-2</c:v>
                </c:pt>
                <c:pt idx="9">
                  <c:v>3.6611357079228329E-2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40A-40C0-9F2D-45843E1A2156}"/>
            </c:ext>
          </c:extLst>
        </c:ser>
        <c:ser>
          <c:idx val="6"/>
          <c:order val="6"/>
          <c:tx>
            <c:strRef>
              <c:f>Regiuni!$AW$21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val>
            <c:numRef>
              <c:f>Regiuni!$AW$23:$AW$32</c:f>
              <c:numCache>
                <c:formatCode>0.0%</c:formatCode>
                <c:ptCount val="10"/>
                <c:pt idx="0">
                  <c:v>2.6718110142075046E-3</c:v>
                </c:pt>
                <c:pt idx="1">
                  <c:v>0.17575262524976376</c:v>
                </c:pt>
                <c:pt idx="2">
                  <c:v>7.0659859143594905E-2</c:v>
                </c:pt>
                <c:pt idx="3">
                  <c:v>0.18838164589996573</c:v>
                </c:pt>
                <c:pt idx="4">
                  <c:v>0.12655290392747023</c:v>
                </c:pt>
                <c:pt idx="5">
                  <c:v>9.0812258140171215E-2</c:v>
                </c:pt>
                <c:pt idx="6">
                  <c:v>5.4025421293092152E-2</c:v>
                </c:pt>
                <c:pt idx="7">
                  <c:v>0.15725976119251986</c:v>
                </c:pt>
                <c:pt idx="8">
                  <c:v>8.840486904217186E-2</c:v>
                </c:pt>
                <c:pt idx="9">
                  <c:v>4.5478845097042843E-2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40A-40C0-9F2D-45843E1A21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289152"/>
        <c:axId val="118290688"/>
      </c:barChart>
      <c:catAx>
        <c:axId val="118289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18290688"/>
        <c:crosses val="autoZero"/>
        <c:auto val="1"/>
        <c:lblAlgn val="ctr"/>
        <c:lblOffset val="100"/>
        <c:noMultiLvlLbl val="0"/>
      </c:catAx>
      <c:valAx>
        <c:axId val="11829068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ponderi</a:t>
                </a:r>
              </a:p>
            </c:rich>
          </c:tx>
          <c:overlay val="0"/>
        </c:title>
        <c:numFmt formatCode="0.0%" sourceLinked="1"/>
        <c:majorTickMark val="none"/>
        <c:minorTickMark val="none"/>
        <c:tickLblPos val="nextTo"/>
        <c:crossAx val="118289152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800">
                <a:latin typeface="Arial Narrow" panose="020B0606020202030204" pitchFamily="34" charset="0"/>
              </a:defRPr>
            </a:pPr>
            <a:endParaRPr lang="ro-RO"/>
          </a:p>
        </c:txPr>
      </c:dTable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100">
                <a:latin typeface="Arial" panose="020B0604020202020204" pitchFamily="34" charset="0"/>
                <a:cs typeface="Arial" panose="020B0604020202020204" pitchFamily="34" charset="0"/>
              </a:rPr>
              <a:t>Evolu</a:t>
            </a:r>
            <a:r>
              <a:rPr lang="ro-RO" sz="1100">
                <a:latin typeface="Arial" panose="020B0604020202020204" pitchFamily="34" charset="0"/>
                <a:cs typeface="Arial" panose="020B0604020202020204" pitchFamily="34" charset="0"/>
              </a:rPr>
              <a:t>ţia</a:t>
            </a:r>
            <a:r>
              <a:rPr lang="ro-RO" sz="1100" baseline="0">
                <a:latin typeface="Arial" panose="020B0604020202020204" pitchFamily="34" charset="0"/>
                <a:cs typeface="Arial" panose="020B0604020202020204" pitchFamily="34" charset="0"/>
              </a:rPr>
              <a:t> contribuţiilor sectoarelor economiei naţionale la formarea </a:t>
            </a:r>
            <a:r>
              <a:rPr lang="en-US" sz="1100" baseline="0">
                <a:latin typeface="Arial" panose="020B0604020202020204" pitchFamily="34" charset="0"/>
                <a:cs typeface="Arial" panose="020B0604020202020204" pitchFamily="34" charset="0"/>
              </a:rPr>
              <a:t>VAB</a:t>
            </a:r>
            <a:r>
              <a:rPr lang="ro-RO" sz="1100" baseline="0">
                <a:latin typeface="Arial" panose="020B0604020202020204" pitchFamily="34" charset="0"/>
                <a:cs typeface="Arial" panose="020B0604020202020204" pitchFamily="34" charset="0"/>
              </a:rPr>
              <a:t> regiona</a:t>
            </a:r>
            <a:r>
              <a:rPr lang="en-US" sz="1100" baseline="0">
                <a:latin typeface="Arial" panose="020B0604020202020204" pitchFamily="34" charset="0"/>
                <a:cs typeface="Arial" panose="020B0604020202020204" pitchFamily="34" charset="0"/>
              </a:rPr>
              <a:t>l</a:t>
            </a:r>
          </a:p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100" baseline="0">
                <a:latin typeface="Arial" panose="020B0604020202020204" pitchFamily="34" charset="0"/>
                <a:cs typeface="Arial" panose="020B0604020202020204" pitchFamily="34" charset="0"/>
              </a:rPr>
              <a:t>Regiunea </a:t>
            </a:r>
            <a:r>
              <a:rPr lang="ro-RO" sz="1100" baseline="0">
                <a:latin typeface="Arial" panose="020B0604020202020204" pitchFamily="34" charset="0"/>
                <a:cs typeface="Arial" panose="020B0604020202020204" pitchFamily="34" charset="0"/>
              </a:rPr>
              <a:t>Sud Muntenia</a:t>
            </a:r>
            <a:endParaRPr lang="vi-VN" sz="11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Regiuni!$AX$21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strRef>
              <c:f>Regiuni!$A$23:$A$32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Regiuni!$AX$23:$AX$32</c:f>
              <c:numCache>
                <c:formatCode>0.0%</c:formatCode>
                <c:ptCount val="10"/>
                <c:pt idx="0">
                  <c:v>9.6342253752365478E-2</c:v>
                </c:pt>
                <c:pt idx="1">
                  <c:v>0.34018509077397668</c:v>
                </c:pt>
                <c:pt idx="2">
                  <c:v>0.10254823852687792</c:v>
                </c:pt>
                <c:pt idx="3">
                  <c:v>0.18535691757325429</c:v>
                </c:pt>
                <c:pt idx="4">
                  <c:v>1.6122426054421182E-2</c:v>
                </c:pt>
                <c:pt idx="5">
                  <c:v>1.087213874031125E-2</c:v>
                </c:pt>
                <c:pt idx="6">
                  <c:v>9.023477667268659E-2</c:v>
                </c:pt>
                <c:pt idx="7">
                  <c:v>3.5137867567637628E-2</c:v>
                </c:pt>
                <c:pt idx="8">
                  <c:v>0.1092381207496954</c:v>
                </c:pt>
                <c:pt idx="9">
                  <c:v>1.3962169588773578E-2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78-4BEC-A3FB-3D462E62986C}"/>
            </c:ext>
          </c:extLst>
        </c:ser>
        <c:ser>
          <c:idx val="1"/>
          <c:order val="1"/>
          <c:tx>
            <c:strRef>
              <c:f>Regiuni!$AY$21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strRef>
              <c:f>Regiuni!$A$23:$A$32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Regiuni!$AY$23:$AY$32</c:f>
              <c:numCache>
                <c:formatCode>0.0%</c:formatCode>
                <c:ptCount val="10"/>
                <c:pt idx="0">
                  <c:v>8.3138173302107723E-2</c:v>
                </c:pt>
                <c:pt idx="1">
                  <c:v>0.34122653459624547</c:v>
                </c:pt>
                <c:pt idx="2">
                  <c:v>0.10107889617262339</c:v>
                </c:pt>
                <c:pt idx="3">
                  <c:v>0.18517802962848473</c:v>
                </c:pt>
                <c:pt idx="4">
                  <c:v>1.6077602572416409E-2</c:v>
                </c:pt>
                <c:pt idx="5">
                  <c:v>9.5390415262466433E-3</c:v>
                </c:pt>
                <c:pt idx="6">
                  <c:v>0.10253209640513543</c:v>
                </c:pt>
                <c:pt idx="7">
                  <c:v>3.4982645597223298E-2</c:v>
                </c:pt>
                <c:pt idx="8">
                  <c:v>0.11030881764941082</c:v>
                </c:pt>
                <c:pt idx="9">
                  <c:v>1.5938162550106008E-2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A78-4BEC-A3FB-3D462E62986C}"/>
            </c:ext>
          </c:extLst>
        </c:ser>
        <c:ser>
          <c:idx val="2"/>
          <c:order val="2"/>
          <c:tx>
            <c:strRef>
              <c:f>Regiuni!$AZ$21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Regiuni!$A$23:$A$32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Regiuni!$AZ$23:$AZ$32</c:f>
              <c:numCache>
                <c:formatCode>0.0%</c:formatCode>
                <c:ptCount val="10"/>
                <c:pt idx="0">
                  <c:v>8.8783912498346954E-2</c:v>
                </c:pt>
                <c:pt idx="1">
                  <c:v>0.39721418252611806</c:v>
                </c:pt>
                <c:pt idx="2">
                  <c:v>9.032061508278609E-2</c:v>
                </c:pt>
                <c:pt idx="3">
                  <c:v>0.15660807220828177</c:v>
                </c:pt>
                <c:pt idx="4">
                  <c:v>1.1399721786525562E-2</c:v>
                </c:pt>
                <c:pt idx="5">
                  <c:v>9.1967799552380956E-3</c:v>
                </c:pt>
                <c:pt idx="6">
                  <c:v>7.8366809902524842E-2</c:v>
                </c:pt>
                <c:pt idx="7">
                  <c:v>3.9490578071354553E-2</c:v>
                </c:pt>
                <c:pt idx="8">
                  <c:v>0.11076980764434206</c:v>
                </c:pt>
                <c:pt idx="9">
                  <c:v>1.7849520324481945E-2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A78-4BEC-A3FB-3D462E62986C}"/>
            </c:ext>
          </c:extLst>
        </c:ser>
        <c:ser>
          <c:idx val="3"/>
          <c:order val="3"/>
          <c:tx>
            <c:strRef>
              <c:f>Regiuni!$BA$21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strRef>
              <c:f>Regiuni!$A$23:$A$32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Regiuni!$BA$23:$BA$32</c:f>
              <c:numCache>
                <c:formatCode>0.0%</c:formatCode>
                <c:ptCount val="10"/>
                <c:pt idx="0">
                  <c:v>0.11378115351042903</c:v>
                </c:pt>
                <c:pt idx="1">
                  <c:v>0.41976301835663199</c:v>
                </c:pt>
                <c:pt idx="2">
                  <c:v>7.8209479265734724E-2</c:v>
                </c:pt>
                <c:pt idx="3">
                  <c:v>0.11945978868376826</c:v>
                </c:pt>
                <c:pt idx="4">
                  <c:v>1.2531430358143232E-2</c:v>
                </c:pt>
                <c:pt idx="5">
                  <c:v>4.6070716677306302E-3</c:v>
                </c:pt>
                <c:pt idx="6">
                  <c:v>7.7790950662480304E-2</c:v>
                </c:pt>
                <c:pt idx="7">
                  <c:v>4.6373620646976824E-2</c:v>
                </c:pt>
                <c:pt idx="8">
                  <c:v>0.10354430214833826</c:v>
                </c:pt>
                <c:pt idx="9">
                  <c:v>2.3939184699766795E-2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A78-4BEC-A3FB-3D462E62986C}"/>
            </c:ext>
          </c:extLst>
        </c:ser>
        <c:ser>
          <c:idx val="4"/>
          <c:order val="4"/>
          <c:tx>
            <c:strRef>
              <c:f>Regiuni!$BB$21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Regiuni!$A$23:$A$32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Regiuni!$BB$23:$BB$32</c:f>
              <c:numCache>
                <c:formatCode>0.0%</c:formatCode>
                <c:ptCount val="10"/>
                <c:pt idx="0">
                  <c:v>8.8767507857556993E-2</c:v>
                </c:pt>
                <c:pt idx="1">
                  <c:v>0.3721518865363953</c:v>
                </c:pt>
                <c:pt idx="2">
                  <c:v>7.5739300954470332E-2</c:v>
                </c:pt>
                <c:pt idx="3">
                  <c:v>0.16740410728998198</c:v>
                </c:pt>
                <c:pt idx="4">
                  <c:v>1.3461838050008914E-2</c:v>
                </c:pt>
                <c:pt idx="5">
                  <c:v>1.1452680402602429E-2</c:v>
                </c:pt>
                <c:pt idx="6">
                  <c:v>8.8171666540860102E-2</c:v>
                </c:pt>
                <c:pt idx="7">
                  <c:v>4.9575282382208916E-2</c:v>
                </c:pt>
                <c:pt idx="8">
                  <c:v>0.11036555105685546</c:v>
                </c:pt>
                <c:pt idx="9">
                  <c:v>2.2910178929059551E-2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A78-4BEC-A3FB-3D462E62986C}"/>
            </c:ext>
          </c:extLst>
        </c:ser>
        <c:ser>
          <c:idx val="5"/>
          <c:order val="5"/>
          <c:tx>
            <c:strRef>
              <c:f>Regiuni!$BC$21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Regiuni!$A$23:$A$32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Regiuni!$BC$23:$BC$32</c:f>
              <c:numCache>
                <c:formatCode>0.0%</c:formatCode>
                <c:ptCount val="10"/>
                <c:pt idx="0">
                  <c:v>0.10166551411222671</c:v>
                </c:pt>
                <c:pt idx="1">
                  <c:v>0.38368099627389363</c:v>
                </c:pt>
                <c:pt idx="2">
                  <c:v>6.8965064470102172E-2</c:v>
                </c:pt>
                <c:pt idx="3">
                  <c:v>0.15667299842143811</c:v>
                </c:pt>
                <c:pt idx="4">
                  <c:v>1.499342022718453E-2</c:v>
                </c:pt>
                <c:pt idx="5">
                  <c:v>1.3956121231219929E-2</c:v>
                </c:pt>
                <c:pt idx="6">
                  <c:v>7.9742177948569817E-2</c:v>
                </c:pt>
                <c:pt idx="7">
                  <c:v>5.5827402784221387E-2</c:v>
                </c:pt>
                <c:pt idx="8">
                  <c:v>0.10513338993980456</c:v>
                </c:pt>
                <c:pt idx="9">
                  <c:v>1.9362914591339212E-2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A78-4BEC-A3FB-3D462E62986C}"/>
            </c:ext>
          </c:extLst>
        </c:ser>
        <c:ser>
          <c:idx val="6"/>
          <c:order val="6"/>
          <c:tx>
            <c:strRef>
              <c:f>Regiuni!$BE$21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val>
            <c:numRef>
              <c:f>Regiuni!$BE$23:$BE$32</c:f>
              <c:numCache>
                <c:formatCode>0.0%</c:formatCode>
                <c:ptCount val="10"/>
                <c:pt idx="0">
                  <c:v>7.6920248846498285E-2</c:v>
                </c:pt>
                <c:pt idx="1">
                  <c:v>0.37743207010559432</c:v>
                </c:pt>
                <c:pt idx="2">
                  <c:v>5.7186637499770224E-2</c:v>
                </c:pt>
                <c:pt idx="3">
                  <c:v>0.17427920913242487</c:v>
                </c:pt>
                <c:pt idx="4">
                  <c:v>1.2339908140032616E-2</c:v>
                </c:pt>
                <c:pt idx="5">
                  <c:v>1.1724094465029925E-2</c:v>
                </c:pt>
                <c:pt idx="6">
                  <c:v>0.10419068427534882</c:v>
                </c:pt>
                <c:pt idx="7">
                  <c:v>5.8787227840555484E-2</c:v>
                </c:pt>
                <c:pt idx="8">
                  <c:v>0.1022447655837625</c:v>
                </c:pt>
                <c:pt idx="9">
                  <c:v>2.4895154110983021E-2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A78-4BEC-A3FB-3D462E62986C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364032"/>
        <c:axId val="118365568"/>
      </c:barChart>
      <c:catAx>
        <c:axId val="118364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18365568"/>
        <c:crosses val="autoZero"/>
        <c:auto val="1"/>
        <c:lblAlgn val="ctr"/>
        <c:lblOffset val="100"/>
        <c:noMultiLvlLbl val="0"/>
      </c:catAx>
      <c:valAx>
        <c:axId val="118365568"/>
        <c:scaling>
          <c:orientation val="minMax"/>
          <c:max val="0.4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ponderi</a:t>
                </a:r>
              </a:p>
            </c:rich>
          </c:tx>
          <c:overlay val="0"/>
        </c:title>
        <c:numFmt formatCode="0.0%" sourceLinked="1"/>
        <c:majorTickMark val="none"/>
        <c:minorTickMark val="none"/>
        <c:tickLblPos val="nextTo"/>
        <c:crossAx val="118364032"/>
        <c:crosses val="autoZero"/>
        <c:crossBetween val="between"/>
        <c:minorUnit val="0.1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100">
                <a:latin typeface="Arial" panose="020B0604020202020204" pitchFamily="34" charset="0"/>
                <a:cs typeface="Arial" panose="020B0604020202020204" pitchFamily="34" charset="0"/>
              </a:rPr>
              <a:t>Evolu</a:t>
            </a:r>
            <a:r>
              <a:rPr lang="ro-RO" sz="1100">
                <a:latin typeface="Arial" panose="020B0604020202020204" pitchFamily="34" charset="0"/>
                <a:cs typeface="Arial" panose="020B0604020202020204" pitchFamily="34" charset="0"/>
              </a:rPr>
              <a:t>ţia</a:t>
            </a:r>
            <a:r>
              <a:rPr lang="ro-RO" sz="1100" baseline="0">
                <a:latin typeface="Arial" panose="020B0604020202020204" pitchFamily="34" charset="0"/>
                <a:cs typeface="Arial" panose="020B0604020202020204" pitchFamily="34" charset="0"/>
              </a:rPr>
              <a:t> contribuţiilor sectoarelor economiei naţionale la formarea </a:t>
            </a:r>
            <a:r>
              <a:rPr lang="en-US" sz="1100" baseline="0">
                <a:latin typeface="Arial" panose="020B0604020202020204" pitchFamily="34" charset="0"/>
                <a:cs typeface="Arial" panose="020B0604020202020204" pitchFamily="34" charset="0"/>
              </a:rPr>
              <a:t>VAB</a:t>
            </a:r>
            <a:r>
              <a:rPr lang="ro-RO" sz="1100" baseline="0">
                <a:latin typeface="Arial" panose="020B0604020202020204" pitchFamily="34" charset="0"/>
                <a:cs typeface="Arial" panose="020B0604020202020204" pitchFamily="34" charset="0"/>
              </a:rPr>
              <a:t> regiona</a:t>
            </a:r>
            <a:r>
              <a:rPr lang="en-US" sz="1100" baseline="0">
                <a:latin typeface="Arial" panose="020B0604020202020204" pitchFamily="34" charset="0"/>
                <a:cs typeface="Arial" panose="020B0604020202020204" pitchFamily="34" charset="0"/>
              </a:rPr>
              <a:t>l</a:t>
            </a:r>
          </a:p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100" baseline="0">
                <a:latin typeface="Arial" panose="020B0604020202020204" pitchFamily="34" charset="0"/>
                <a:cs typeface="Arial" panose="020B0604020202020204" pitchFamily="34" charset="0"/>
              </a:rPr>
              <a:t>Regiunea </a:t>
            </a:r>
            <a:r>
              <a:rPr lang="ro-RO" sz="1100" baseline="0">
                <a:latin typeface="Arial" panose="020B0604020202020204" pitchFamily="34" charset="0"/>
                <a:cs typeface="Arial" panose="020B0604020202020204" pitchFamily="34" charset="0"/>
              </a:rPr>
              <a:t>Sud - Vest Oltenia</a:t>
            </a:r>
            <a:endParaRPr lang="vi-VN" sz="11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Regiuni!$BF$21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strRef>
              <c:f>Regiuni!$A$23:$A$32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Regiuni!$BF$23:$BF$32</c:f>
              <c:numCache>
                <c:formatCode>0.0%</c:formatCode>
                <c:ptCount val="10"/>
                <c:pt idx="0">
                  <c:v>9.5572224898492875E-2</c:v>
                </c:pt>
                <c:pt idx="1">
                  <c:v>0.28440988232055603</c:v>
                </c:pt>
                <c:pt idx="2">
                  <c:v>0.12600646892849771</c:v>
                </c:pt>
                <c:pt idx="3">
                  <c:v>0.19487715917693207</c:v>
                </c:pt>
                <c:pt idx="4">
                  <c:v>1.5921822310921478E-2</c:v>
                </c:pt>
                <c:pt idx="5">
                  <c:v>1.2480902897254146E-2</c:v>
                </c:pt>
                <c:pt idx="6">
                  <c:v>8.3069300116991249E-2</c:v>
                </c:pt>
                <c:pt idx="7">
                  <c:v>2.8287110315876399E-2</c:v>
                </c:pt>
                <c:pt idx="8">
                  <c:v>0.14315325855068473</c:v>
                </c:pt>
                <c:pt idx="9">
                  <c:v>1.6221870483793269E-2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3E-4173-8466-35E311147AA3}"/>
            </c:ext>
          </c:extLst>
        </c:ser>
        <c:ser>
          <c:idx val="1"/>
          <c:order val="1"/>
          <c:tx>
            <c:strRef>
              <c:f>Regiuni!$BG$21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strRef>
              <c:f>Regiuni!$A$23:$A$32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Regiuni!$BG$23:$BG$32</c:f>
              <c:numCache>
                <c:formatCode>0.0%</c:formatCode>
                <c:ptCount val="10"/>
                <c:pt idx="0">
                  <c:v>8.8891083730462478E-2</c:v>
                </c:pt>
                <c:pt idx="1">
                  <c:v>0.28621557185225421</c:v>
                </c:pt>
                <c:pt idx="2">
                  <c:v>0.12438715907937371</c:v>
                </c:pt>
                <c:pt idx="3">
                  <c:v>0.18427341141482234</c:v>
                </c:pt>
                <c:pt idx="4">
                  <c:v>1.4444801106200153E-2</c:v>
                </c:pt>
                <c:pt idx="5">
                  <c:v>1.1577789300696039E-2</c:v>
                </c:pt>
                <c:pt idx="6">
                  <c:v>9.4542800782461023E-2</c:v>
                </c:pt>
                <c:pt idx="7">
                  <c:v>2.9869050264615591E-2</c:v>
                </c:pt>
                <c:pt idx="8">
                  <c:v>0.1488568990729538</c:v>
                </c:pt>
                <c:pt idx="9">
                  <c:v>1.6941433396160673E-2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3E-4173-8466-35E311147AA3}"/>
            </c:ext>
          </c:extLst>
        </c:ser>
        <c:ser>
          <c:idx val="2"/>
          <c:order val="2"/>
          <c:tx>
            <c:strRef>
              <c:f>Regiuni!$BH$21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Regiuni!$A$23:$A$32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Regiuni!$BH$23:$BH$32</c:f>
              <c:numCache>
                <c:formatCode>0.0%</c:formatCode>
                <c:ptCount val="10"/>
                <c:pt idx="0">
                  <c:v>8.9464860903900587E-2</c:v>
                </c:pt>
                <c:pt idx="1">
                  <c:v>0.35579290312037071</c:v>
                </c:pt>
                <c:pt idx="2">
                  <c:v>0.11471935642024576</c:v>
                </c:pt>
                <c:pt idx="3">
                  <c:v>0.13541375620093943</c:v>
                </c:pt>
                <c:pt idx="4">
                  <c:v>1.5638756069144756E-2</c:v>
                </c:pt>
                <c:pt idx="5">
                  <c:v>1.1134014096758377E-2</c:v>
                </c:pt>
                <c:pt idx="6">
                  <c:v>8.4612180990990507E-2</c:v>
                </c:pt>
                <c:pt idx="7">
                  <c:v>3.1976023912825724E-2</c:v>
                </c:pt>
                <c:pt idx="8">
                  <c:v>0.14128916278751005</c:v>
                </c:pt>
                <c:pt idx="9">
                  <c:v>1.9958985497314025E-2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83E-4173-8466-35E311147AA3}"/>
            </c:ext>
          </c:extLst>
        </c:ser>
        <c:ser>
          <c:idx val="3"/>
          <c:order val="3"/>
          <c:tx>
            <c:strRef>
              <c:f>Regiuni!$BI$21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strRef>
              <c:f>Regiuni!$A$23:$A$32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Regiuni!$BI$23:$BI$32</c:f>
              <c:numCache>
                <c:formatCode>0.0%</c:formatCode>
                <c:ptCount val="10"/>
                <c:pt idx="0">
                  <c:v>0.10507912245769102</c:v>
                </c:pt>
                <c:pt idx="1">
                  <c:v>0.38276814857794283</c:v>
                </c:pt>
                <c:pt idx="2">
                  <c:v>9.7096585375828465E-2</c:v>
                </c:pt>
                <c:pt idx="3">
                  <c:v>0.12604382599449426</c:v>
                </c:pt>
                <c:pt idx="4">
                  <c:v>1.3725976346334243E-2</c:v>
                </c:pt>
                <c:pt idx="5">
                  <c:v>6.2163080957699964E-3</c:v>
                </c:pt>
                <c:pt idx="6">
                  <c:v>7.6165110459602947E-2</c:v>
                </c:pt>
                <c:pt idx="7">
                  <c:v>3.7872959315388172E-2</c:v>
                </c:pt>
                <c:pt idx="8">
                  <c:v>0.1323853804293649</c:v>
                </c:pt>
                <c:pt idx="9">
                  <c:v>2.2646582947583128E-2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83E-4173-8466-35E311147AA3}"/>
            </c:ext>
          </c:extLst>
        </c:ser>
        <c:ser>
          <c:idx val="4"/>
          <c:order val="4"/>
          <c:tx>
            <c:strRef>
              <c:f>Regiuni!$BJ$21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Regiuni!$A$23:$A$32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Regiuni!$BJ$23:$BJ$32</c:f>
              <c:numCache>
                <c:formatCode>0.0%</c:formatCode>
                <c:ptCount val="10"/>
                <c:pt idx="0">
                  <c:v>7.7217548861037461E-2</c:v>
                </c:pt>
                <c:pt idx="1">
                  <c:v>0.34801810917201498</c:v>
                </c:pt>
                <c:pt idx="2">
                  <c:v>9.3408960544358363E-2</c:v>
                </c:pt>
                <c:pt idx="3">
                  <c:v>0.17621238641762862</c:v>
                </c:pt>
                <c:pt idx="4">
                  <c:v>1.4197334830121885E-2</c:v>
                </c:pt>
                <c:pt idx="5">
                  <c:v>1.303289242078468E-2</c:v>
                </c:pt>
                <c:pt idx="6">
                  <c:v>7.9605517438325168E-2</c:v>
                </c:pt>
                <c:pt idx="7">
                  <c:v>3.4832337525818373E-2</c:v>
                </c:pt>
                <c:pt idx="8">
                  <c:v>0.13984140934458877</c:v>
                </c:pt>
                <c:pt idx="9">
                  <c:v>2.3633503445321672E-2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83E-4173-8466-35E311147AA3}"/>
            </c:ext>
          </c:extLst>
        </c:ser>
        <c:ser>
          <c:idx val="5"/>
          <c:order val="5"/>
          <c:tx>
            <c:strRef>
              <c:f>Regiuni!$BK$21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Regiuni!$A$23:$A$32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Regiuni!$BK$23:$BK$32</c:f>
              <c:numCache>
                <c:formatCode>0.0%</c:formatCode>
                <c:ptCount val="10"/>
                <c:pt idx="0">
                  <c:v>8.829325230491511E-2</c:v>
                </c:pt>
                <c:pt idx="1">
                  <c:v>0.33653414487767763</c:v>
                </c:pt>
                <c:pt idx="2">
                  <c:v>8.4493863798537905E-2</c:v>
                </c:pt>
                <c:pt idx="3">
                  <c:v>0.16073209112861689</c:v>
                </c:pt>
                <c:pt idx="4">
                  <c:v>1.8755936544541215E-2</c:v>
                </c:pt>
                <c:pt idx="5">
                  <c:v>1.6511272936917863E-2</c:v>
                </c:pt>
                <c:pt idx="6">
                  <c:v>9.0606437222665898E-2</c:v>
                </c:pt>
                <c:pt idx="7">
                  <c:v>4.1502648703056998E-2</c:v>
                </c:pt>
                <c:pt idx="8">
                  <c:v>0.14140199326128358</c:v>
                </c:pt>
                <c:pt idx="9">
                  <c:v>2.1168359221786941E-2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83E-4173-8466-35E311147AA3}"/>
            </c:ext>
          </c:extLst>
        </c:ser>
        <c:ser>
          <c:idx val="6"/>
          <c:order val="6"/>
          <c:tx>
            <c:strRef>
              <c:f>Regiuni!$BM$21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val>
            <c:numRef>
              <c:f>Regiuni!$BM$23:$BM$32</c:f>
              <c:numCache>
                <c:formatCode>0.0%</c:formatCode>
                <c:ptCount val="10"/>
                <c:pt idx="0">
                  <c:v>7.259831043932069E-2</c:v>
                </c:pt>
                <c:pt idx="1">
                  <c:v>0.30943352591066975</c:v>
                </c:pt>
                <c:pt idx="2">
                  <c:v>7.795673118880142E-2</c:v>
                </c:pt>
                <c:pt idx="3">
                  <c:v>0.19061447297226533</c:v>
                </c:pt>
                <c:pt idx="4">
                  <c:v>2.0390798177787859E-2</c:v>
                </c:pt>
                <c:pt idx="5">
                  <c:v>1.4009128514827291E-2</c:v>
                </c:pt>
                <c:pt idx="6">
                  <c:v>0.10632407100343846</c:v>
                </c:pt>
                <c:pt idx="7">
                  <c:v>4.2297924702843277E-2</c:v>
                </c:pt>
                <c:pt idx="8">
                  <c:v>0.13807969559981151</c:v>
                </c:pt>
                <c:pt idx="9">
                  <c:v>2.829534149023441E-2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83E-4173-8466-35E311147A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496256"/>
        <c:axId val="118514432"/>
      </c:barChart>
      <c:catAx>
        <c:axId val="118496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18514432"/>
        <c:crosses val="autoZero"/>
        <c:auto val="1"/>
        <c:lblAlgn val="ctr"/>
        <c:lblOffset val="100"/>
        <c:noMultiLvlLbl val="0"/>
      </c:catAx>
      <c:valAx>
        <c:axId val="11851443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ponderi</a:t>
                </a:r>
              </a:p>
            </c:rich>
          </c:tx>
          <c:overlay val="0"/>
        </c:title>
        <c:numFmt formatCode="0.0%" sourceLinked="1"/>
        <c:majorTickMark val="none"/>
        <c:minorTickMark val="none"/>
        <c:tickLblPos val="nextTo"/>
        <c:crossAx val="118496256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800">
                <a:latin typeface="Arial Narrow" panose="020B0606020202030204" pitchFamily="34" charset="0"/>
              </a:defRPr>
            </a:pPr>
            <a:endParaRPr lang="ro-RO"/>
          </a:p>
        </c:txPr>
      </c:dTable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100">
                <a:latin typeface="Arial" panose="020B0604020202020204" pitchFamily="34" charset="0"/>
                <a:cs typeface="Arial" panose="020B0604020202020204" pitchFamily="34" charset="0"/>
              </a:rPr>
              <a:t>Evolu</a:t>
            </a:r>
            <a:r>
              <a:rPr lang="ro-RO" sz="1100">
                <a:latin typeface="Arial" panose="020B0604020202020204" pitchFamily="34" charset="0"/>
                <a:cs typeface="Arial" panose="020B0604020202020204" pitchFamily="34" charset="0"/>
              </a:rPr>
              <a:t>ţia</a:t>
            </a:r>
            <a:r>
              <a:rPr lang="ro-RO" sz="1100" baseline="0">
                <a:latin typeface="Arial" panose="020B0604020202020204" pitchFamily="34" charset="0"/>
                <a:cs typeface="Arial" panose="020B0604020202020204" pitchFamily="34" charset="0"/>
              </a:rPr>
              <a:t> contribuţiilor sectoarelor economiei naţionale la formarea </a:t>
            </a:r>
            <a:r>
              <a:rPr lang="en-US" sz="1100" baseline="0">
                <a:latin typeface="Arial" panose="020B0604020202020204" pitchFamily="34" charset="0"/>
                <a:cs typeface="Arial" panose="020B0604020202020204" pitchFamily="34" charset="0"/>
              </a:rPr>
              <a:t>VAB</a:t>
            </a:r>
            <a:r>
              <a:rPr lang="ro-RO" sz="1100" baseline="0">
                <a:latin typeface="Arial" panose="020B0604020202020204" pitchFamily="34" charset="0"/>
                <a:cs typeface="Arial" panose="020B0604020202020204" pitchFamily="34" charset="0"/>
              </a:rPr>
              <a:t> regiona</a:t>
            </a:r>
            <a:r>
              <a:rPr lang="en-US" sz="1100" baseline="0">
                <a:latin typeface="Arial" panose="020B0604020202020204" pitchFamily="34" charset="0"/>
                <a:cs typeface="Arial" panose="020B0604020202020204" pitchFamily="34" charset="0"/>
              </a:rPr>
              <a:t>l</a:t>
            </a:r>
          </a:p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100" baseline="0">
                <a:latin typeface="Arial" panose="020B0604020202020204" pitchFamily="34" charset="0"/>
                <a:cs typeface="Arial" panose="020B0604020202020204" pitchFamily="34" charset="0"/>
              </a:rPr>
              <a:t>Regiunea </a:t>
            </a:r>
            <a:r>
              <a:rPr lang="ro-RO" sz="1100" baseline="0">
                <a:latin typeface="Arial" panose="020B0604020202020204" pitchFamily="34" charset="0"/>
                <a:cs typeface="Arial" panose="020B0604020202020204" pitchFamily="34" charset="0"/>
              </a:rPr>
              <a:t>Vest </a:t>
            </a:r>
            <a:endParaRPr lang="vi-VN" sz="11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Regiuni!$BN$21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strRef>
              <c:f>Regiuni!$A$23:$A$32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Regiuni!$BN$23:$BN$32</c:f>
              <c:numCache>
                <c:formatCode>0.0%</c:formatCode>
                <c:ptCount val="10"/>
                <c:pt idx="0">
                  <c:v>6.856932019729943E-2</c:v>
                </c:pt>
                <c:pt idx="1">
                  <c:v>0.2917675388061054</c:v>
                </c:pt>
                <c:pt idx="2">
                  <c:v>0.1046934134268909</c:v>
                </c:pt>
                <c:pt idx="3">
                  <c:v>0.20833387275653886</c:v>
                </c:pt>
                <c:pt idx="4">
                  <c:v>5.736226367869364E-2</c:v>
                </c:pt>
                <c:pt idx="5">
                  <c:v>1.2365737564137419E-2</c:v>
                </c:pt>
                <c:pt idx="6">
                  <c:v>9.4662299496394486E-2</c:v>
                </c:pt>
                <c:pt idx="7">
                  <c:v>2.5631233035140186E-2</c:v>
                </c:pt>
                <c:pt idx="8">
                  <c:v>0.11098740338930388</c:v>
                </c:pt>
                <c:pt idx="9">
                  <c:v>2.5626917649495748E-2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22-4100-85B0-A5B5E0B9FD7E}"/>
            </c:ext>
          </c:extLst>
        </c:ser>
        <c:ser>
          <c:idx val="1"/>
          <c:order val="1"/>
          <c:tx>
            <c:strRef>
              <c:f>Regiuni!$BO$21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strRef>
              <c:f>Regiuni!$A$23:$A$32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Regiuni!$BO$23:$BO$32</c:f>
              <c:numCache>
                <c:formatCode>0.0%</c:formatCode>
                <c:ptCount val="10"/>
                <c:pt idx="0">
                  <c:v>6.1260498115990061E-2</c:v>
                </c:pt>
                <c:pt idx="1">
                  <c:v>0.31263592413046964</c:v>
                </c:pt>
                <c:pt idx="2">
                  <c:v>8.9986986396065644E-2</c:v>
                </c:pt>
                <c:pt idx="3">
                  <c:v>0.2021870754942646</c:v>
                </c:pt>
                <c:pt idx="4">
                  <c:v>4.4801471217551028E-2</c:v>
                </c:pt>
                <c:pt idx="5">
                  <c:v>1.200411695126153E-2</c:v>
                </c:pt>
                <c:pt idx="6">
                  <c:v>0.11603175056015556</c:v>
                </c:pt>
                <c:pt idx="7">
                  <c:v>2.4743403770653337E-2</c:v>
                </c:pt>
                <c:pt idx="8">
                  <c:v>0.11181165606339578</c:v>
                </c:pt>
                <c:pt idx="9">
                  <c:v>2.4537117300192899E-2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22-4100-85B0-A5B5E0B9FD7E}"/>
            </c:ext>
          </c:extLst>
        </c:ser>
        <c:ser>
          <c:idx val="2"/>
          <c:order val="2"/>
          <c:tx>
            <c:strRef>
              <c:f>Regiuni!$BP$21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Regiuni!$A$23:$A$32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Regiuni!$BP$23:$BP$32</c:f>
              <c:numCache>
                <c:formatCode>0.0%</c:formatCode>
                <c:ptCount val="10"/>
                <c:pt idx="0">
                  <c:v>7.5294088258743536E-2</c:v>
                </c:pt>
                <c:pt idx="1">
                  <c:v>0.38040272032940381</c:v>
                </c:pt>
                <c:pt idx="2">
                  <c:v>7.2396400372203018E-2</c:v>
                </c:pt>
                <c:pt idx="3">
                  <c:v>0.15573407052289526</c:v>
                </c:pt>
                <c:pt idx="4">
                  <c:v>3.6885152055755509E-2</c:v>
                </c:pt>
                <c:pt idx="5">
                  <c:v>1.1099476875742897E-2</c:v>
                </c:pt>
                <c:pt idx="6">
                  <c:v>0.10912959034770171</c:v>
                </c:pt>
                <c:pt idx="7">
                  <c:v>2.8897775316778486E-2</c:v>
                </c:pt>
                <c:pt idx="8">
                  <c:v>0.10620484072084148</c:v>
                </c:pt>
                <c:pt idx="9">
                  <c:v>2.3955885199934218E-2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22-4100-85B0-A5B5E0B9FD7E}"/>
            </c:ext>
          </c:extLst>
        </c:ser>
        <c:ser>
          <c:idx val="3"/>
          <c:order val="3"/>
          <c:tx>
            <c:strRef>
              <c:f>Regiuni!$BQ$21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strRef>
              <c:f>Regiuni!$A$23:$A$32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Regiuni!$BQ$23:$BQ$32</c:f>
              <c:numCache>
                <c:formatCode>0.0%</c:formatCode>
                <c:ptCount val="10"/>
                <c:pt idx="0">
                  <c:v>7.8568865986106129E-2</c:v>
                </c:pt>
                <c:pt idx="1">
                  <c:v>0.39388392420338542</c:v>
                </c:pt>
                <c:pt idx="2">
                  <c:v>6.4764684778709114E-2</c:v>
                </c:pt>
                <c:pt idx="3">
                  <c:v>0.13335956100583804</c:v>
                </c:pt>
                <c:pt idx="4">
                  <c:v>3.5835426111346665E-2</c:v>
                </c:pt>
                <c:pt idx="5">
                  <c:v>1.8162323472815628E-2</c:v>
                </c:pt>
                <c:pt idx="6">
                  <c:v>0.11078405792374679</c:v>
                </c:pt>
                <c:pt idx="7">
                  <c:v>3.3097827859495776E-2</c:v>
                </c:pt>
                <c:pt idx="8">
                  <c:v>0.10115863800919736</c:v>
                </c:pt>
                <c:pt idx="9">
                  <c:v>3.0384690649359121E-2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722-4100-85B0-A5B5E0B9FD7E}"/>
            </c:ext>
          </c:extLst>
        </c:ser>
        <c:ser>
          <c:idx val="4"/>
          <c:order val="4"/>
          <c:tx>
            <c:strRef>
              <c:f>Regiuni!$BR$21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Regiuni!$A$23:$A$32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Regiuni!$BR$23:$BR$32</c:f>
              <c:numCache>
                <c:formatCode>0.0%</c:formatCode>
                <c:ptCount val="10"/>
                <c:pt idx="0">
                  <c:v>6.5441980184055573E-2</c:v>
                </c:pt>
                <c:pt idx="1">
                  <c:v>0.33230492577835757</c:v>
                </c:pt>
                <c:pt idx="2">
                  <c:v>6.7128568574215758E-2</c:v>
                </c:pt>
                <c:pt idx="3">
                  <c:v>0.18787928650063271</c:v>
                </c:pt>
                <c:pt idx="4">
                  <c:v>3.5590736888293395E-2</c:v>
                </c:pt>
                <c:pt idx="5">
                  <c:v>1.348095389208185E-2</c:v>
                </c:pt>
                <c:pt idx="6">
                  <c:v>0.12582027745456398</c:v>
                </c:pt>
                <c:pt idx="7">
                  <c:v>3.1524119585189359E-2</c:v>
                </c:pt>
                <c:pt idx="8">
                  <c:v>0.10773205771619085</c:v>
                </c:pt>
                <c:pt idx="9">
                  <c:v>3.3097093426418908E-2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722-4100-85B0-A5B5E0B9FD7E}"/>
            </c:ext>
          </c:extLst>
        </c:ser>
        <c:ser>
          <c:idx val="5"/>
          <c:order val="5"/>
          <c:tx>
            <c:strRef>
              <c:f>Regiuni!$BS$21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Regiuni!$A$23:$A$32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Regiuni!$BS$23:$BS$32</c:f>
              <c:numCache>
                <c:formatCode>0.0%</c:formatCode>
                <c:ptCount val="10"/>
                <c:pt idx="0">
                  <c:v>7.0002810831069046E-2</c:v>
                </c:pt>
                <c:pt idx="1">
                  <c:v>0.33079546519254194</c:v>
                </c:pt>
                <c:pt idx="2">
                  <c:v>5.970017801930104E-2</c:v>
                </c:pt>
                <c:pt idx="3">
                  <c:v>0.17159374121615292</c:v>
                </c:pt>
                <c:pt idx="4">
                  <c:v>4.4283706549236385E-2</c:v>
                </c:pt>
                <c:pt idx="5">
                  <c:v>1.7552703082544741E-2</c:v>
                </c:pt>
                <c:pt idx="6">
                  <c:v>0.12928698585215029</c:v>
                </c:pt>
                <c:pt idx="7">
                  <c:v>4.3464817764452358E-2</c:v>
                </c:pt>
                <c:pt idx="8">
                  <c:v>0.10715637590180829</c:v>
                </c:pt>
                <c:pt idx="9">
                  <c:v>2.6163215590742996E-2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722-4100-85B0-A5B5E0B9FD7E}"/>
            </c:ext>
          </c:extLst>
        </c:ser>
        <c:ser>
          <c:idx val="6"/>
          <c:order val="6"/>
          <c:tx>
            <c:strRef>
              <c:f>Regiuni!$BU$21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val>
            <c:numRef>
              <c:f>Regiuni!$BU$23:$BU$32</c:f>
              <c:numCache>
                <c:formatCode>0.0%</c:formatCode>
                <c:ptCount val="10"/>
                <c:pt idx="0">
                  <c:v>4.992852422758965E-2</c:v>
                </c:pt>
                <c:pt idx="1">
                  <c:v>0.3240971126485146</c:v>
                </c:pt>
                <c:pt idx="2">
                  <c:v>4.7785936804628386E-2</c:v>
                </c:pt>
                <c:pt idx="3">
                  <c:v>0.20476123046216507</c:v>
                </c:pt>
                <c:pt idx="4">
                  <c:v>4.5144367574274112E-2</c:v>
                </c:pt>
                <c:pt idx="5">
                  <c:v>1.6741176787905758E-2</c:v>
                </c:pt>
                <c:pt idx="6">
                  <c:v>0.12761628299011477</c:v>
                </c:pt>
                <c:pt idx="7">
                  <c:v>4.5392172728621324E-2</c:v>
                </c:pt>
                <c:pt idx="8">
                  <c:v>0.10279530957101049</c:v>
                </c:pt>
                <c:pt idx="9">
                  <c:v>3.5737886205175921E-2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722-4100-85B0-A5B5E0B9FD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661120"/>
        <c:axId val="118662656"/>
      </c:barChart>
      <c:catAx>
        <c:axId val="118661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18662656"/>
        <c:crosses val="autoZero"/>
        <c:auto val="1"/>
        <c:lblAlgn val="ctr"/>
        <c:lblOffset val="100"/>
        <c:noMultiLvlLbl val="0"/>
      </c:catAx>
      <c:valAx>
        <c:axId val="1186626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ponderi</a:t>
                </a:r>
              </a:p>
            </c:rich>
          </c:tx>
          <c:overlay val="0"/>
        </c:title>
        <c:numFmt formatCode="0.0%" sourceLinked="1"/>
        <c:majorTickMark val="none"/>
        <c:minorTickMark val="none"/>
        <c:tickLblPos val="nextTo"/>
        <c:crossAx val="118661120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800">
                <a:latin typeface="Arial Narrow" panose="020B0606020202030204" pitchFamily="34" charset="0"/>
              </a:defRPr>
            </a:pPr>
            <a:endParaRPr lang="ro-RO"/>
          </a:p>
        </c:txPr>
      </c:dTable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Regiuni!$J$5</c:f>
              <c:strCache>
                <c:ptCount val="1"/>
                <c:pt idx="0">
                  <c:v>Nord - Vest
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Regiuni!$A$8:$A$17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Regiuni!$Q$8:$Q$17</c:f>
              <c:numCache>
                <c:formatCode>0.0</c:formatCode>
                <c:ptCount val="10"/>
                <c:pt idx="0">
                  <c:v>3590.6000000000004</c:v>
                </c:pt>
                <c:pt idx="1">
                  <c:v>20166.5</c:v>
                </c:pt>
                <c:pt idx="2">
                  <c:v>4755.5999999999995</c:v>
                </c:pt>
                <c:pt idx="3">
                  <c:v>14899</c:v>
                </c:pt>
                <c:pt idx="4">
                  <c:v>3782.7999999999997</c:v>
                </c:pt>
                <c:pt idx="5">
                  <c:v>1578.4</c:v>
                </c:pt>
                <c:pt idx="6">
                  <c:v>8171.5</c:v>
                </c:pt>
                <c:pt idx="7">
                  <c:v>3437.6</c:v>
                </c:pt>
                <c:pt idx="8">
                  <c:v>8820.1</c:v>
                </c:pt>
                <c:pt idx="9">
                  <c:v>2611.7999999999997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02-431D-9013-5991B3B32CAB}"/>
            </c:ext>
          </c:extLst>
        </c:ser>
        <c:ser>
          <c:idx val="1"/>
          <c:order val="1"/>
          <c:tx>
            <c:strRef>
              <c:f>Regiuni!$R$5</c:f>
              <c:strCache>
                <c:ptCount val="1"/>
                <c:pt idx="0">
                  <c:v>Centru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Regiuni!$A$8:$A$17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Regiuni!$Y$8:$Y$17</c:f>
              <c:numCache>
                <c:formatCode>0.0</c:formatCode>
                <c:ptCount val="10"/>
                <c:pt idx="0">
                  <c:v>3538.9</c:v>
                </c:pt>
                <c:pt idx="1">
                  <c:v>23596.300000000003</c:v>
                </c:pt>
                <c:pt idx="2">
                  <c:v>4408.5</c:v>
                </c:pt>
                <c:pt idx="3">
                  <c:v>13377.000000000002</c:v>
                </c:pt>
                <c:pt idx="4">
                  <c:v>2368.1</c:v>
                </c:pt>
                <c:pt idx="5">
                  <c:v>1155.4000000000001</c:v>
                </c:pt>
                <c:pt idx="6">
                  <c:v>7111.6999999999989</c:v>
                </c:pt>
                <c:pt idx="7">
                  <c:v>3711.9</c:v>
                </c:pt>
                <c:pt idx="8">
                  <c:v>7635.7999999999993</c:v>
                </c:pt>
                <c:pt idx="9">
                  <c:v>2275.6000000000004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02-431D-9013-5991B3B32CAB}"/>
            </c:ext>
          </c:extLst>
        </c:ser>
        <c:ser>
          <c:idx val="2"/>
          <c:order val="2"/>
          <c:tx>
            <c:strRef>
              <c:f>Regiuni!$Z$5</c:f>
              <c:strCache>
                <c:ptCount val="1"/>
                <c:pt idx="0">
                  <c:v>Nord - Est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Regiuni!$A$8:$A$17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Regiuni!$AG$8:$AG$17</c:f>
              <c:numCache>
                <c:formatCode>0.0</c:formatCode>
                <c:ptCount val="10"/>
                <c:pt idx="0">
                  <c:v>4713.5999999999995</c:v>
                </c:pt>
                <c:pt idx="1">
                  <c:v>13895.100000000002</c:v>
                </c:pt>
                <c:pt idx="2">
                  <c:v>4361.6999999999989</c:v>
                </c:pt>
                <c:pt idx="3">
                  <c:v>12646</c:v>
                </c:pt>
                <c:pt idx="4">
                  <c:v>2067.6</c:v>
                </c:pt>
                <c:pt idx="5">
                  <c:v>1034.5999999999999</c:v>
                </c:pt>
                <c:pt idx="6">
                  <c:v>8755.1</c:v>
                </c:pt>
                <c:pt idx="7">
                  <c:v>3126</c:v>
                </c:pt>
                <c:pt idx="8">
                  <c:v>9882.4999999999982</c:v>
                </c:pt>
                <c:pt idx="9">
                  <c:v>2338.6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02-431D-9013-5991B3B32CAB}"/>
            </c:ext>
          </c:extLst>
        </c:ser>
        <c:ser>
          <c:idx val="3"/>
          <c:order val="3"/>
          <c:tx>
            <c:strRef>
              <c:f>Regiuni!$AH$5</c:f>
              <c:strCache>
                <c:ptCount val="1"/>
                <c:pt idx="0">
                  <c:v>Sud - Est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Regiuni!$A$8:$A$17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Regiuni!$AO$8:$AO$17</c:f>
              <c:numCache>
                <c:formatCode>0.0</c:formatCode>
                <c:ptCount val="10"/>
                <c:pt idx="0">
                  <c:v>5370</c:v>
                </c:pt>
                <c:pt idx="1">
                  <c:v>21136.7</c:v>
                </c:pt>
                <c:pt idx="2">
                  <c:v>5259.9000000000005</c:v>
                </c:pt>
                <c:pt idx="3">
                  <c:v>13475.9</c:v>
                </c:pt>
                <c:pt idx="4">
                  <c:v>1207.1000000000001</c:v>
                </c:pt>
                <c:pt idx="5">
                  <c:v>902.69999999999993</c:v>
                </c:pt>
                <c:pt idx="6">
                  <c:v>6792.4000000000005</c:v>
                </c:pt>
                <c:pt idx="7">
                  <c:v>3166.9999999999995</c:v>
                </c:pt>
                <c:pt idx="8">
                  <c:v>7335.1000000000013</c:v>
                </c:pt>
                <c:pt idx="9">
                  <c:v>2313.2999999999997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02-431D-9013-5991B3B32CAB}"/>
            </c:ext>
          </c:extLst>
        </c:ser>
        <c:ser>
          <c:idx val="4"/>
          <c:order val="4"/>
          <c:tx>
            <c:strRef>
              <c:f>Regiuni!$AP$5</c:f>
              <c:strCache>
                <c:ptCount val="1"/>
                <c:pt idx="0">
                  <c:v>Bucureşti - Ilfov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Regiuni!$A$8:$A$17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Regiuni!$AW$8:$AW$17</c:f>
              <c:numCache>
                <c:formatCode>0.0</c:formatCode>
                <c:ptCount val="10"/>
                <c:pt idx="0">
                  <c:v>464.8</c:v>
                </c:pt>
                <c:pt idx="1">
                  <c:v>30574.7</c:v>
                </c:pt>
                <c:pt idx="2">
                  <c:v>12292.300000000001</c:v>
                </c:pt>
                <c:pt idx="3">
                  <c:v>32771.699999999997</c:v>
                </c:pt>
                <c:pt idx="4">
                  <c:v>22015.7</c:v>
                </c:pt>
                <c:pt idx="5">
                  <c:v>15798.1</c:v>
                </c:pt>
                <c:pt idx="6">
                  <c:v>9398.5</c:v>
                </c:pt>
                <c:pt idx="7">
                  <c:v>27357.599999999999</c:v>
                </c:pt>
                <c:pt idx="8">
                  <c:v>15379.300000000001</c:v>
                </c:pt>
                <c:pt idx="9">
                  <c:v>7911.7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E02-431D-9013-5991B3B32CAB}"/>
            </c:ext>
          </c:extLst>
        </c:ser>
        <c:ser>
          <c:idx val="5"/>
          <c:order val="5"/>
          <c:tx>
            <c:strRef>
              <c:f>Regiuni!$AX$5</c:f>
              <c:strCache>
                <c:ptCount val="1"/>
                <c:pt idx="0">
                  <c:v>Sud - Muntenia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Regiuni!$A$8:$A$17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Regiuni!$BE$8:$BE$17</c:f>
              <c:numCache>
                <c:formatCode>0.0</c:formatCode>
                <c:ptCount val="10"/>
                <c:pt idx="0">
                  <c:v>5858.2000000000007</c:v>
                </c:pt>
                <c:pt idx="1">
                  <c:v>28744.999999999996</c:v>
                </c:pt>
                <c:pt idx="2">
                  <c:v>4355.3</c:v>
                </c:pt>
                <c:pt idx="3">
                  <c:v>13272.999999999998</c:v>
                </c:pt>
                <c:pt idx="4">
                  <c:v>939.8</c:v>
                </c:pt>
                <c:pt idx="5">
                  <c:v>892.9</c:v>
                </c:pt>
                <c:pt idx="6">
                  <c:v>7935.1</c:v>
                </c:pt>
                <c:pt idx="7">
                  <c:v>4477.2000000000007</c:v>
                </c:pt>
                <c:pt idx="8">
                  <c:v>7786.9000000000015</c:v>
                </c:pt>
                <c:pt idx="9">
                  <c:v>1896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E02-431D-9013-5991B3B32CAB}"/>
            </c:ext>
          </c:extLst>
        </c:ser>
        <c:ser>
          <c:idx val="6"/>
          <c:order val="6"/>
          <c:tx>
            <c:strRef>
              <c:f>Regiuni!$BF$5</c:f>
              <c:strCache>
                <c:ptCount val="1"/>
                <c:pt idx="0">
                  <c:v>Sud - Vest Oltenia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Regiuni!$A$8:$A$17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Regiuni!$BM$8:$BM$17</c:f>
              <c:numCache>
                <c:formatCode>0.0</c:formatCode>
                <c:ptCount val="10"/>
                <c:pt idx="0">
                  <c:v>3327.5000000000005</c:v>
                </c:pt>
                <c:pt idx="1">
                  <c:v>14182.7</c:v>
                </c:pt>
                <c:pt idx="2">
                  <c:v>3573.1</c:v>
                </c:pt>
                <c:pt idx="3">
                  <c:v>8736.6999999999989</c:v>
                </c:pt>
                <c:pt idx="4">
                  <c:v>934.59999999999991</c:v>
                </c:pt>
                <c:pt idx="5">
                  <c:v>642.1</c:v>
                </c:pt>
                <c:pt idx="6">
                  <c:v>4873.3</c:v>
                </c:pt>
                <c:pt idx="7">
                  <c:v>1938.6999999999998</c:v>
                </c:pt>
                <c:pt idx="8">
                  <c:v>6328.8</c:v>
                </c:pt>
                <c:pt idx="9">
                  <c:v>1296.9000000000001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E02-431D-9013-5991B3B32CAB}"/>
            </c:ext>
          </c:extLst>
        </c:ser>
        <c:ser>
          <c:idx val="7"/>
          <c:order val="7"/>
          <c:tx>
            <c:strRef>
              <c:f>Regiuni!$BN$5</c:f>
              <c:strCache>
                <c:ptCount val="1"/>
                <c:pt idx="0">
                  <c:v>Vest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Regiuni!$A$8:$A$17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Regiuni!$BU$8:$BU$17</c:f>
              <c:numCache>
                <c:formatCode>0.0</c:formatCode>
                <c:ptCount val="10"/>
                <c:pt idx="0">
                  <c:v>2961.8</c:v>
                </c:pt>
                <c:pt idx="1">
                  <c:v>19225.700000000004</c:v>
                </c:pt>
                <c:pt idx="2">
                  <c:v>2834.7</c:v>
                </c:pt>
                <c:pt idx="3">
                  <c:v>12146.600000000002</c:v>
                </c:pt>
                <c:pt idx="4">
                  <c:v>2678</c:v>
                </c:pt>
                <c:pt idx="5">
                  <c:v>993.09999999999991</c:v>
                </c:pt>
                <c:pt idx="6">
                  <c:v>7570.3</c:v>
                </c:pt>
                <c:pt idx="7">
                  <c:v>2692.7</c:v>
                </c:pt>
                <c:pt idx="8">
                  <c:v>6097.9</c:v>
                </c:pt>
                <c:pt idx="9">
                  <c:v>2120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E02-431D-9013-5991B3B32C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98421551"/>
        <c:axId val="1398415087"/>
      </c:barChart>
      <c:catAx>
        <c:axId val="13984215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1398415087"/>
        <c:crosses val="autoZero"/>
        <c:auto val="1"/>
        <c:lblAlgn val="ctr"/>
        <c:lblOffset val="100"/>
        <c:noMultiLvlLbl val="0"/>
      </c:catAx>
      <c:valAx>
        <c:axId val="1398415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13984215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bg1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ro-RO" sz="1100" b="1">
                <a:solidFill>
                  <a:schemeClr val="bg1"/>
                </a:solidFill>
              </a:rPr>
              <a:t>Contribuția regiunilor la realizarea VAB pe ramuri de activitate în anul 2015</a:t>
            </a:r>
            <a:endParaRPr lang="en-US" sz="1100" b="1">
              <a:solidFill>
                <a:schemeClr val="bg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bg1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ro-RO"/>
        </a:p>
      </c:txPr>
    </c:title>
    <c:autoTitleDeleted val="0"/>
    <c:plotArea>
      <c:layout>
        <c:manualLayout>
          <c:layoutTarget val="inner"/>
          <c:xMode val="edge"/>
          <c:yMode val="edge"/>
          <c:x val="3.0555555555555555E-2"/>
          <c:y val="1.6770075972933784E-2"/>
          <c:w val="0.96369504620106661"/>
          <c:h val="0.8251988693324273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Regiuni!$BX$7</c:f>
              <c:strCache>
                <c:ptCount val="1"/>
                <c:pt idx="0">
                  <c:v>Nord - Vest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ro-RO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Regiuni!$BW$8:$BW$17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Regiuni!$BX$8:$BX$17</c:f>
              <c:numCache>
                <c:formatCode>0.0%</c:formatCode>
                <c:ptCount val="10"/>
                <c:pt idx="0">
                  <c:v>0.12038732087415425</c:v>
                </c:pt>
                <c:pt idx="1">
                  <c:v>0.11755094855655955</c:v>
                </c:pt>
                <c:pt idx="2">
                  <c:v>0.11365857972185241</c:v>
                </c:pt>
                <c:pt idx="3">
                  <c:v>0.12280147932139798</c:v>
                </c:pt>
                <c:pt idx="4">
                  <c:v>0.10509616960745909</c:v>
                </c:pt>
                <c:pt idx="5">
                  <c:v>6.8634144008209663E-2</c:v>
                </c:pt>
                <c:pt idx="6">
                  <c:v>0.13482565804127847</c:v>
                </c:pt>
                <c:pt idx="7">
                  <c:v>6.887777080949814E-2</c:v>
                </c:pt>
                <c:pt idx="8">
                  <c:v>0.12648387420589963</c:v>
                </c:pt>
                <c:pt idx="9">
                  <c:v>0.1147342942114488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CF-434A-8B54-3F8CA8D9458A}"/>
            </c:ext>
          </c:extLst>
        </c:ser>
        <c:ser>
          <c:idx val="1"/>
          <c:order val="1"/>
          <c:tx>
            <c:strRef>
              <c:f>Regiuni!$BY$7</c:f>
              <c:strCache>
                <c:ptCount val="1"/>
                <c:pt idx="0">
                  <c:v>Centru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ro-RO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Regiuni!$BW$8:$BW$17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Regiuni!$BY$8:$BY$17</c:f>
              <c:numCache>
                <c:formatCode>0.0%</c:formatCode>
                <c:ptCount val="10"/>
                <c:pt idx="0">
                  <c:v>0.11865389902566269</c:v>
                </c:pt>
                <c:pt idx="1">
                  <c:v>0.13754332419731469</c:v>
                </c:pt>
                <c:pt idx="2">
                  <c:v>0.10536290871893902</c:v>
                </c:pt>
                <c:pt idx="3">
                  <c:v>0.11025675474074374</c:v>
                </c:pt>
                <c:pt idx="4">
                  <c:v>6.5792069167659895E-2</c:v>
                </c:pt>
                <c:pt idx="5">
                  <c:v>5.024068042770239E-2</c:v>
                </c:pt>
                <c:pt idx="6">
                  <c:v>0.11733948874651653</c:v>
                </c:pt>
                <c:pt idx="7">
                  <c:v>7.437380657079827E-2</c:v>
                </c:pt>
                <c:pt idx="8">
                  <c:v>0.10950052342506414</c:v>
                </c:pt>
                <c:pt idx="9">
                  <c:v>9.9965295929080697E-2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ACF-434A-8B54-3F8CA8D9458A}"/>
            </c:ext>
          </c:extLst>
        </c:ser>
        <c:ser>
          <c:idx val="2"/>
          <c:order val="2"/>
          <c:tx>
            <c:strRef>
              <c:f>Regiuni!$BZ$7</c:f>
              <c:strCache>
                <c:ptCount val="1"/>
                <c:pt idx="0">
                  <c:v>Nord - Est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ro-RO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Regiuni!$BW$8:$BW$17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Regiuni!$BZ$8:$BZ$17</c:f>
              <c:numCache>
                <c:formatCode>0.0%</c:formatCode>
                <c:ptCount val="10"/>
                <c:pt idx="0">
                  <c:v>0.15803979158703652</c:v>
                </c:pt>
                <c:pt idx="1">
                  <c:v>8.0994827326915972E-2</c:v>
                </c:pt>
                <c:pt idx="2">
                  <c:v>0.10424439128034393</c:v>
                </c:pt>
                <c:pt idx="3">
                  <c:v>0.1042316603462245</c:v>
                </c:pt>
                <c:pt idx="4">
                  <c:v>5.7443385925870366E-2</c:v>
                </c:pt>
                <c:pt idx="5">
                  <c:v>4.4987889882725361E-2</c:v>
                </c:pt>
                <c:pt idx="6">
                  <c:v>0.14445476579785804</c:v>
                </c:pt>
                <c:pt idx="7">
                  <c:v>6.2634370360277858E-2</c:v>
                </c:pt>
                <c:pt idx="8">
                  <c:v>0.14171912867652325</c:v>
                </c:pt>
                <c:pt idx="9">
                  <c:v>0.10273283576188613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ACF-434A-8B54-3F8CA8D9458A}"/>
            </c:ext>
          </c:extLst>
        </c:ser>
        <c:ser>
          <c:idx val="3"/>
          <c:order val="3"/>
          <c:tx>
            <c:strRef>
              <c:f>Regiuni!$CA$7</c:f>
              <c:strCache>
                <c:ptCount val="1"/>
                <c:pt idx="0">
                  <c:v>Sud - Est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ro-RO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Regiuni!$BW$8:$BW$17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Regiuni!$CA$8:$CA$17</c:f>
              <c:numCache>
                <c:formatCode>0.0%</c:formatCode>
                <c:ptCount val="10"/>
                <c:pt idx="0">
                  <c:v>0.1800478786537649</c:v>
                </c:pt>
                <c:pt idx="1">
                  <c:v>0.12320626456526579</c:v>
                </c:pt>
                <c:pt idx="2">
                  <c:v>0.12571132212107233</c:v>
                </c:pt>
                <c:pt idx="3">
                  <c:v>0.11107191457059044</c:v>
                </c:pt>
                <c:pt idx="4">
                  <c:v>3.3536424429830784E-2</c:v>
                </c:pt>
                <c:pt idx="5">
                  <c:v>3.9252433981380425E-2</c:v>
                </c:pt>
                <c:pt idx="6">
                  <c:v>0.11207119863912132</c:v>
                </c:pt>
                <c:pt idx="7">
                  <c:v>6.3455870419385788E-2</c:v>
                </c:pt>
                <c:pt idx="8">
                  <c:v>0.10518836132103881</c:v>
                </c:pt>
                <c:pt idx="9">
                  <c:v>0.10162142690839442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ACF-434A-8B54-3F8CA8D9458A}"/>
            </c:ext>
          </c:extLst>
        </c:ser>
        <c:ser>
          <c:idx val="4"/>
          <c:order val="4"/>
          <c:tx>
            <c:strRef>
              <c:f>Regiuni!$CB$7</c:f>
              <c:strCache>
                <c:ptCount val="1"/>
                <c:pt idx="0">
                  <c:v>Bucureşti - Ilfov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ro-RO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Regiuni!$BW$8:$BW$17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Regiuni!$CB$8:$CB$17</c:f>
              <c:numCache>
                <c:formatCode>0.0%</c:formatCode>
                <c:ptCount val="10"/>
                <c:pt idx="0">
                  <c:v>1.5584032401912463E-2</c:v>
                </c:pt>
                <c:pt idx="1">
                  <c:v>0.17822056315336035</c:v>
                </c:pt>
                <c:pt idx="2">
                  <c:v>0.29378529723166935</c:v>
                </c:pt>
                <c:pt idx="3">
                  <c:v>0.27011297670159456</c:v>
                </c:pt>
                <c:pt idx="4">
                  <c:v>0.61165426171802295</c:v>
                </c:pt>
                <c:pt idx="5">
                  <c:v>0.68695455553478024</c:v>
                </c:pt>
                <c:pt idx="6">
                  <c:v>0.15507054360900149</c:v>
                </c:pt>
                <c:pt idx="7">
                  <c:v>0.54815292724514952</c:v>
                </c:pt>
                <c:pt idx="8">
                  <c:v>0.22054550929975761</c:v>
                </c:pt>
                <c:pt idx="9">
                  <c:v>0.3475546808762997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ACF-434A-8B54-3F8CA8D9458A}"/>
            </c:ext>
          </c:extLst>
        </c:ser>
        <c:ser>
          <c:idx val="5"/>
          <c:order val="5"/>
          <c:tx>
            <c:strRef>
              <c:f>Regiuni!$CC$7</c:f>
              <c:strCache>
                <c:ptCount val="1"/>
                <c:pt idx="0">
                  <c:v>Sud Muntenia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ro-RO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Regiuni!$BW$8:$BW$17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Regiuni!$CC$8:$CC$17</c:f>
              <c:numCache>
                <c:formatCode>0.0%</c:formatCode>
                <c:ptCount val="10"/>
                <c:pt idx="0">
                  <c:v>0.19641647723081671</c:v>
                </c:pt>
                <c:pt idx="1">
                  <c:v>0.167555203741765</c:v>
                </c:pt>
                <c:pt idx="2">
                  <c:v>0.10409143163062155</c:v>
                </c:pt>
                <c:pt idx="3">
                  <c:v>0.10939955936860965</c:v>
                </c:pt>
                <c:pt idx="4">
                  <c:v>2.6110124827400352E-2</c:v>
                </c:pt>
                <c:pt idx="5">
                  <c:v>3.8826297000082617E-2</c:v>
                </c:pt>
                <c:pt idx="6">
                  <c:v>0.13092517642089566</c:v>
                </c:pt>
                <c:pt idx="7">
                  <c:v>8.9707806454586078E-2</c:v>
                </c:pt>
                <c:pt idx="8">
                  <c:v>0.11166735978661466</c:v>
                </c:pt>
                <c:pt idx="9">
                  <c:v>8.3289770206335462E-2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ACF-434A-8B54-3F8CA8D9458A}"/>
            </c:ext>
          </c:extLst>
        </c:ser>
        <c:ser>
          <c:idx val="6"/>
          <c:order val="6"/>
          <c:tx>
            <c:strRef>
              <c:f>Regiuni!$CD$7</c:f>
              <c:strCache>
                <c:ptCount val="1"/>
                <c:pt idx="0">
                  <c:v>Sud - Vest Oltenia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ro-RO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Regiuni!$BW$8:$BW$17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Regiuni!$CD$8:$CD$17</c:f>
              <c:numCache>
                <c:formatCode>0.0%</c:formatCode>
                <c:ptCount val="10"/>
                <c:pt idx="0">
                  <c:v>0.11156598067419046</c:v>
                </c:pt>
                <c:pt idx="1">
                  <c:v>8.2671253717458024E-2</c:v>
                </c:pt>
                <c:pt idx="2">
                  <c:v>8.5396894441111718E-2</c:v>
                </c:pt>
                <c:pt idx="3">
                  <c:v>7.201018084349671E-2</c:v>
                </c:pt>
                <c:pt idx="4">
                  <c:v>2.5965655100753743E-2</c:v>
                </c:pt>
                <c:pt idx="5">
                  <c:v>2.7920668948093908E-2</c:v>
                </c:pt>
                <c:pt idx="6">
                  <c:v>8.0407009647257222E-2</c:v>
                </c:pt>
                <c:pt idx="7">
                  <c:v>3.8844930843720628E-2</c:v>
                </c:pt>
                <c:pt idx="8">
                  <c:v>9.0757604003843209E-2</c:v>
                </c:pt>
                <c:pt idx="9">
                  <c:v>5.6971784272466491E-2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ACF-434A-8B54-3F8CA8D9458A}"/>
            </c:ext>
          </c:extLst>
        </c:ser>
        <c:ser>
          <c:idx val="7"/>
          <c:order val="7"/>
          <c:tx>
            <c:strRef>
              <c:f>Regiuni!$CE$7</c:f>
              <c:strCache>
                <c:ptCount val="1"/>
                <c:pt idx="0">
                  <c:v>Vest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2.7777777777777714E-3"/>
                  <c:y val="-2.6832121556694052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ACF-434A-8B54-3F8CA8D9458A}"/>
                </c:ext>
              </c:extLst>
            </c:dLbl>
            <c:dLbl>
              <c:idx val="1"/>
              <c:layout>
                <c:manualLayout>
                  <c:x val="9.9224815892065277E-3"/>
                  <c:y val="-2.4595827293873808E-1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ACF-434A-8B54-3F8CA8D9458A}"/>
                </c:ext>
              </c:extLst>
            </c:dLbl>
            <c:dLbl>
              <c:idx val="3"/>
              <c:layout>
                <c:manualLayout>
                  <c:x val="4.9612407946032638E-3"/>
                  <c:y val="-2.6832121556694052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ACF-434A-8B54-3F8CA8D9458A}"/>
                </c:ext>
              </c:extLst>
            </c:dLbl>
            <c:dLbl>
              <c:idx val="4"/>
              <c:layout>
                <c:manualLayout>
                  <c:x val="4.9612407946031728E-3"/>
                  <c:y val="-5.3664243113388105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ACF-434A-8B54-3F8CA8D9458A}"/>
                </c:ext>
              </c:extLst>
            </c:dLbl>
            <c:dLbl>
              <c:idx val="5"/>
              <c:layout>
                <c:manualLayout>
                  <c:x val="-4.9612407946032638E-3"/>
                  <c:y val="-2.6832121556694052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ACF-434A-8B54-3F8CA8D9458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ro-RO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Regiuni!$BW$8:$BW$17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Regiuni!$CE$8:$CE$17</c:f>
              <c:numCache>
                <c:formatCode>0.0%</c:formatCode>
                <c:ptCount val="10"/>
                <c:pt idx="0">
                  <c:v>9.9304619552462003E-2</c:v>
                </c:pt>
                <c:pt idx="1">
                  <c:v>0.1120670057602384</c:v>
                </c:pt>
                <c:pt idx="2">
                  <c:v>6.7749174854389568E-2</c:v>
                </c:pt>
                <c:pt idx="3">
                  <c:v>0.1001154741073423</c:v>
                </c:pt>
                <c:pt idx="4">
                  <c:v>7.4401909223002924E-2</c:v>
                </c:pt>
                <c:pt idx="5">
                  <c:v>4.3183330217025473E-2</c:v>
                </c:pt>
                <c:pt idx="6">
                  <c:v>0.12490615909807139</c:v>
                </c:pt>
                <c:pt idx="7">
                  <c:v>5.3952517296583555E-2</c:v>
                </c:pt>
                <c:pt idx="8">
                  <c:v>8.7446402707469895E-2</c:v>
                </c:pt>
                <c:pt idx="9">
                  <c:v>9.3129911834088183E-2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ACF-434A-8B54-3F8CA8D9458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13406559"/>
        <c:axId val="1641121679"/>
      </c:barChart>
      <c:catAx>
        <c:axId val="15134065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ro-RO"/>
          </a:p>
        </c:txPr>
        <c:crossAx val="1641121679"/>
        <c:crosses val="autoZero"/>
        <c:auto val="1"/>
        <c:lblAlgn val="ctr"/>
        <c:lblOffset val="100"/>
        <c:noMultiLvlLbl val="0"/>
      </c:catAx>
      <c:valAx>
        <c:axId val="1641121679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crossAx val="15134065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6183727034120732E-2"/>
          <c:y val="0.92419862277269638"/>
          <c:w val="0.96763254593175851"/>
          <c:h val="5.970210429328734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bg1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ro-R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accent4">
            <a:lumMod val="40000"/>
            <a:lumOff val="60000"/>
          </a:schemeClr>
        </a:gs>
        <a:gs pos="46000">
          <a:schemeClr val="accent4">
            <a:lumMod val="95000"/>
            <a:lumOff val="5000"/>
          </a:schemeClr>
        </a:gs>
        <a:gs pos="100000">
          <a:schemeClr val="accent4">
            <a:lumMod val="60000"/>
          </a:schemeClr>
        </a:gs>
      </a:gsLst>
      <a:path path="circle">
        <a:fillToRect l="50000" t="130000" r="50000" b="-30000"/>
      </a:path>
      <a:tileRect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100">
                <a:latin typeface="Arial" panose="020B0604020202020204" pitchFamily="34" charset="0"/>
                <a:cs typeface="Arial" panose="020B0604020202020204" pitchFamily="34" charset="0"/>
              </a:rPr>
              <a:t>Evolu</a:t>
            </a:r>
            <a:r>
              <a:rPr lang="ro-RO" sz="1100">
                <a:latin typeface="Arial" panose="020B0604020202020204" pitchFamily="34" charset="0"/>
                <a:cs typeface="Arial" panose="020B0604020202020204" pitchFamily="34" charset="0"/>
              </a:rPr>
              <a:t>ţia</a:t>
            </a:r>
            <a:r>
              <a:rPr lang="ro-RO" sz="1100" baseline="0">
                <a:latin typeface="Arial" panose="020B0604020202020204" pitchFamily="34" charset="0"/>
                <a:cs typeface="Arial" panose="020B0604020202020204" pitchFamily="34" charset="0"/>
              </a:rPr>
              <a:t> contribuţiilor sectoarelor economiei naţionale la formarea </a:t>
            </a:r>
            <a:r>
              <a:rPr lang="en-US" sz="1100" baseline="0">
                <a:latin typeface="Arial" panose="020B0604020202020204" pitchFamily="34" charset="0"/>
                <a:cs typeface="Arial" panose="020B0604020202020204" pitchFamily="34" charset="0"/>
              </a:rPr>
              <a:t>VAB</a:t>
            </a:r>
            <a:r>
              <a:rPr lang="ro-RO" sz="1100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1100" b="1" i="0" u="none" strike="noStrike" baseline="0">
                <a:effectLst/>
              </a:rPr>
              <a:t>a </a:t>
            </a:r>
            <a:r>
              <a:rPr lang="ro-RO" sz="1100" b="1" i="0" u="none" strike="noStrike" baseline="0">
                <a:effectLst/>
              </a:rPr>
              <a:t>judeţ</a:t>
            </a:r>
            <a:r>
              <a:rPr lang="en-US" sz="1100" b="1" i="0" u="none" strike="noStrike" baseline="0">
                <a:effectLst/>
              </a:rPr>
              <a:t>ului </a:t>
            </a:r>
            <a:r>
              <a:rPr lang="ro-RO" sz="1100" b="1" i="0" u="none" strike="noStrike" baseline="0">
                <a:effectLst/>
              </a:rPr>
              <a:t>Argeș</a:t>
            </a:r>
            <a:endParaRPr lang="vi-VN" sz="11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678165650802451"/>
          <c:y val="0.1426575938022363"/>
          <c:w val="0.86244403427865113"/>
          <c:h val="0.4737222208621537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'Regiune, Judete'!$K$20:$K$21</c:f>
              <c:strCache>
                <c:ptCount val="2"/>
                <c:pt idx="0">
                  <c:v>Argeş</c:v>
                </c:pt>
                <c:pt idx="1">
                  <c:v>2009</c:v>
                </c:pt>
              </c:strCache>
            </c:strRef>
          </c:tx>
          <c:invertIfNegative val="0"/>
          <c:cat>
            <c:strRef>
              <c:f>'Regiune, Judete'!$A$22:$A$31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'Regiune, Judete'!$K$22:$K$31</c:f>
              <c:numCache>
                <c:formatCode>0.0%</c:formatCode>
                <c:ptCount val="10"/>
                <c:pt idx="0">
                  <c:v>5.1144485492045227E-2</c:v>
                </c:pt>
                <c:pt idx="1">
                  <c:v>0.45367293519223273</c:v>
                </c:pt>
                <c:pt idx="2">
                  <c:v>8.7697477119572292E-2</c:v>
                </c:pt>
                <c:pt idx="3">
                  <c:v>0.1703083520522769</c:v>
                </c:pt>
                <c:pt idx="4">
                  <c:v>6.5346130283847259E-3</c:v>
                </c:pt>
                <c:pt idx="5">
                  <c:v>1.0049442763349238E-2</c:v>
                </c:pt>
                <c:pt idx="6">
                  <c:v>8.9931374187040933E-2</c:v>
                </c:pt>
                <c:pt idx="7">
                  <c:v>3.1522082165333136E-2</c:v>
                </c:pt>
                <c:pt idx="8">
                  <c:v>8.681876968583116E-2</c:v>
                </c:pt>
                <c:pt idx="9">
                  <c:v>1.2320468313933701E-2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29-4208-AFF4-76B9068E740A}"/>
            </c:ext>
          </c:extLst>
        </c:ser>
        <c:ser>
          <c:idx val="2"/>
          <c:order val="1"/>
          <c:tx>
            <c:strRef>
              <c:f>'Regiune, Judete'!$L$20:$L$21</c:f>
              <c:strCache>
                <c:ptCount val="2"/>
                <c:pt idx="0">
                  <c:v>Argeş</c:v>
                </c:pt>
                <c:pt idx="1">
                  <c:v>2010</c:v>
                </c:pt>
              </c:strCache>
            </c:strRef>
          </c:tx>
          <c:invertIfNegative val="0"/>
          <c:cat>
            <c:strRef>
              <c:f>'Regiune, Judete'!$A$22:$A$31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'Regiune, Judete'!$L$22:$L$31</c:f>
              <c:numCache>
                <c:formatCode>0.0%</c:formatCode>
                <c:ptCount val="10"/>
                <c:pt idx="0">
                  <c:v>5.1656259850705231E-2</c:v>
                </c:pt>
                <c:pt idx="1">
                  <c:v>0.49237094318616248</c:v>
                </c:pt>
                <c:pt idx="2">
                  <c:v>8.5841141239830734E-2</c:v>
                </c:pt>
                <c:pt idx="3">
                  <c:v>0.13567984118148102</c:v>
                </c:pt>
                <c:pt idx="4">
                  <c:v>5.7813160206839666E-3</c:v>
                </c:pt>
                <c:pt idx="5">
                  <c:v>1.0321862361754785E-2</c:v>
                </c:pt>
                <c:pt idx="6">
                  <c:v>6.7712490191212671E-2</c:v>
                </c:pt>
                <c:pt idx="7">
                  <c:v>3.804803455375886E-2</c:v>
                </c:pt>
                <c:pt idx="8">
                  <c:v>9.7068430124546454E-2</c:v>
                </c:pt>
                <c:pt idx="9">
                  <c:v>1.551968128986392E-2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729-4208-AFF4-76B9068E740A}"/>
            </c:ext>
          </c:extLst>
        </c:ser>
        <c:ser>
          <c:idx val="3"/>
          <c:order val="2"/>
          <c:tx>
            <c:strRef>
              <c:f>'Regiune, Judete'!$M$20:$M$21</c:f>
              <c:strCache>
                <c:ptCount val="2"/>
                <c:pt idx="0">
                  <c:v>Argeş</c:v>
                </c:pt>
                <c:pt idx="1">
                  <c:v>2011</c:v>
                </c:pt>
              </c:strCache>
            </c:strRef>
          </c:tx>
          <c:invertIfNegative val="0"/>
          <c:cat>
            <c:strRef>
              <c:f>'Regiune, Judete'!$A$22:$A$31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'Regiune, Judete'!$M$22:$M$31</c:f>
              <c:numCache>
                <c:formatCode>0.0%</c:formatCode>
                <c:ptCount val="10"/>
                <c:pt idx="0">
                  <c:v>6.8862988440053619E-2</c:v>
                </c:pt>
                <c:pt idx="1">
                  <c:v>0.49162090996305441</c:v>
                </c:pt>
                <c:pt idx="2">
                  <c:v>8.0844781014199882E-2</c:v>
                </c:pt>
                <c:pt idx="3">
                  <c:v>0.12195437257183292</c:v>
                </c:pt>
                <c:pt idx="4">
                  <c:v>4.3545413103086962E-3</c:v>
                </c:pt>
                <c:pt idx="5">
                  <c:v>3.5040449606390288E-3</c:v>
                </c:pt>
                <c:pt idx="6">
                  <c:v>6.5086784647520296E-2</c:v>
                </c:pt>
                <c:pt idx="7">
                  <c:v>5.2111612336959844E-2</c:v>
                </c:pt>
                <c:pt idx="8">
                  <c:v>9.2921829179509155E-2</c:v>
                </c:pt>
                <c:pt idx="9">
                  <c:v>1.8738135575922105E-2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729-4208-AFF4-76B9068E740A}"/>
            </c:ext>
          </c:extLst>
        </c:ser>
        <c:ser>
          <c:idx val="4"/>
          <c:order val="3"/>
          <c:tx>
            <c:strRef>
              <c:f>'Regiune, Judete'!$N$20:$N$21</c:f>
              <c:strCache>
                <c:ptCount val="2"/>
                <c:pt idx="0">
                  <c:v>Argeş</c:v>
                </c:pt>
                <c:pt idx="1">
                  <c:v>2012</c:v>
                </c:pt>
              </c:strCache>
            </c:strRef>
          </c:tx>
          <c:invertIfNegative val="0"/>
          <c:cat>
            <c:strRef>
              <c:f>'Regiune, Judete'!$A$22:$A$31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'Regiune, Judete'!$N$22:$N$31</c:f>
              <c:numCache>
                <c:formatCode>0.0%</c:formatCode>
                <c:ptCount val="10"/>
                <c:pt idx="0">
                  <c:v>5.8752573224023982E-2</c:v>
                </c:pt>
                <c:pt idx="1">
                  <c:v>0.38159557947199246</c:v>
                </c:pt>
                <c:pt idx="2">
                  <c:v>9.5749214489508461E-2</c:v>
                </c:pt>
                <c:pt idx="3">
                  <c:v>0.18607389215934125</c:v>
                </c:pt>
                <c:pt idx="4">
                  <c:v>1.236592148506627E-2</c:v>
                </c:pt>
                <c:pt idx="5">
                  <c:v>1.461230091372025E-2</c:v>
                </c:pt>
                <c:pt idx="6">
                  <c:v>7.240420383545812E-2</c:v>
                </c:pt>
                <c:pt idx="7">
                  <c:v>4.8307992343529921E-2</c:v>
                </c:pt>
                <c:pt idx="8">
                  <c:v>0.10708945790747228</c:v>
                </c:pt>
                <c:pt idx="9">
                  <c:v>2.3048864169886961E-2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729-4208-AFF4-76B9068E740A}"/>
            </c:ext>
          </c:extLst>
        </c:ser>
        <c:ser>
          <c:idx val="5"/>
          <c:order val="4"/>
          <c:tx>
            <c:strRef>
              <c:f>'Regiune, Judete'!$O$20:$O$21</c:f>
              <c:strCache>
                <c:ptCount val="2"/>
                <c:pt idx="0">
                  <c:v>Argeş</c:v>
                </c:pt>
                <c:pt idx="1">
                  <c:v>2013</c:v>
                </c:pt>
              </c:strCache>
            </c:strRef>
          </c:tx>
          <c:invertIfNegative val="0"/>
          <c:cat>
            <c:strRef>
              <c:f>'Regiune, Judete'!$A$22:$A$31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'Regiune, Judete'!$O$22:$O$31</c:f>
              <c:numCache>
                <c:formatCode>0.0%</c:formatCode>
                <c:ptCount val="10"/>
                <c:pt idx="0">
                  <c:v>5.8790398283492015E-2</c:v>
                </c:pt>
                <c:pt idx="1">
                  <c:v>0.40455947431943146</c:v>
                </c:pt>
                <c:pt idx="2">
                  <c:v>8.1400026820437177E-2</c:v>
                </c:pt>
                <c:pt idx="3">
                  <c:v>0.17423226498591926</c:v>
                </c:pt>
                <c:pt idx="4">
                  <c:v>1.1264583612712887E-2</c:v>
                </c:pt>
                <c:pt idx="5">
                  <c:v>1.8532922086630009E-2</c:v>
                </c:pt>
                <c:pt idx="6">
                  <c:v>6.9163202360198475E-2</c:v>
                </c:pt>
                <c:pt idx="7">
                  <c:v>5.8408207053774981E-2</c:v>
                </c:pt>
                <c:pt idx="8">
                  <c:v>0.10592731661526082</c:v>
                </c:pt>
                <c:pt idx="9">
                  <c:v>1.7721603862142953E-2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729-4208-AFF4-76B9068E740A}"/>
            </c:ext>
          </c:extLst>
        </c:ser>
        <c:ser>
          <c:idx val="6"/>
          <c:order val="5"/>
          <c:tx>
            <c:strRef>
              <c:f>'Regiune, Judete'!$P$20:$P$21</c:f>
              <c:strCache>
                <c:ptCount val="2"/>
                <c:pt idx="0">
                  <c:v>Argeş</c:v>
                </c:pt>
                <c:pt idx="1">
                  <c:v>2014</c:v>
                </c:pt>
              </c:strCache>
            </c:strRef>
          </c:tx>
          <c:invertIfNegative val="0"/>
          <c:cat>
            <c:strRef>
              <c:f>'Regiune, Judete'!$A$22:$A$31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'Regiune, Judete'!$P$22:$P$31</c:f>
              <c:numCache>
                <c:formatCode>0.0%</c:formatCode>
                <c:ptCount val="10"/>
                <c:pt idx="0">
                  <c:v>4.3153275070509818E-2</c:v>
                </c:pt>
                <c:pt idx="1">
                  <c:v>0.40508050134695889</c:v>
                </c:pt>
                <c:pt idx="2">
                  <c:v>6.8758141829081659E-2</c:v>
                </c:pt>
                <c:pt idx="3">
                  <c:v>0.1737007854098423</c:v>
                </c:pt>
                <c:pt idx="4">
                  <c:v>1.1857032643201336E-2</c:v>
                </c:pt>
                <c:pt idx="5">
                  <c:v>1.6656759457169237E-2</c:v>
                </c:pt>
                <c:pt idx="6">
                  <c:v>7.1686038423109513E-2</c:v>
                </c:pt>
                <c:pt idx="7">
                  <c:v>5.9076479441486342E-2</c:v>
                </c:pt>
                <c:pt idx="8">
                  <c:v>0.12808757130028964</c:v>
                </c:pt>
                <c:pt idx="9">
                  <c:v>2.1943415078351271E-2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729-4208-AFF4-76B9068E740A}"/>
            </c:ext>
          </c:extLst>
        </c:ser>
        <c:ser>
          <c:idx val="0"/>
          <c:order val="6"/>
          <c:tx>
            <c:strRef>
              <c:f>'Regiune, Judete'!$Q$20:$Q$21</c:f>
              <c:strCache>
                <c:ptCount val="2"/>
                <c:pt idx="0">
                  <c:v>Argeş</c:v>
                </c:pt>
                <c:pt idx="1">
                  <c:v>2015</c:v>
                </c:pt>
              </c:strCache>
            </c:strRef>
          </c:tx>
          <c:invertIfNegative val="0"/>
          <c:cat>
            <c:strRef>
              <c:f>'Regiune, Judete'!$A$22:$A$31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'Regiune, Judete'!$Q$22:$Q$31</c:f>
              <c:numCache>
                <c:formatCode>0.0%</c:formatCode>
                <c:ptCount val="10"/>
                <c:pt idx="0">
                  <c:v>4.3404610658793356E-2</c:v>
                </c:pt>
                <c:pt idx="1">
                  <c:v>0.40311353672720762</c:v>
                </c:pt>
                <c:pt idx="2">
                  <c:v>6.5700396647878079E-2</c:v>
                </c:pt>
                <c:pt idx="3">
                  <c:v>0.19617070770331932</c:v>
                </c:pt>
                <c:pt idx="4">
                  <c:v>9.8714622289821363E-3</c:v>
                </c:pt>
                <c:pt idx="5">
                  <c:v>1.5245593629775431E-2</c:v>
                </c:pt>
                <c:pt idx="6">
                  <c:v>7.7438787987235691E-2</c:v>
                </c:pt>
                <c:pt idx="7">
                  <c:v>6.3881184575467473E-2</c:v>
                </c:pt>
                <c:pt idx="8">
                  <c:v>9.9531776564969726E-2</c:v>
                </c:pt>
                <c:pt idx="9">
                  <c:v>2.5641943276371117E-2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CF-4606-A3C7-EACDD609A8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754688"/>
        <c:axId val="118776960"/>
      </c:barChart>
      <c:catAx>
        <c:axId val="118754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18776960"/>
        <c:crosses val="autoZero"/>
        <c:auto val="1"/>
        <c:lblAlgn val="ctr"/>
        <c:lblOffset val="100"/>
        <c:noMultiLvlLbl val="0"/>
      </c:catAx>
      <c:valAx>
        <c:axId val="118776960"/>
        <c:scaling>
          <c:orientation val="minMax"/>
          <c:max val="0.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ponderi</a:t>
                </a:r>
              </a:p>
            </c:rich>
          </c:tx>
          <c:overlay val="0"/>
        </c:title>
        <c:numFmt formatCode="0.0%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118754688"/>
        <c:crosses val="autoZero"/>
        <c:crossBetween val="between"/>
        <c:majorUnit val="0.1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800">
                <a:latin typeface="Arial Narrow" panose="020B0606020202030204" pitchFamily="34" charset="0"/>
              </a:defRPr>
            </a:pPr>
            <a:endParaRPr lang="ro-RO"/>
          </a:p>
        </c:txPr>
      </c:dTable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100">
                <a:latin typeface="Arial" panose="020B0604020202020204" pitchFamily="34" charset="0"/>
                <a:cs typeface="Arial" panose="020B0604020202020204" pitchFamily="34" charset="0"/>
              </a:rPr>
              <a:t>Evolu</a:t>
            </a:r>
            <a:r>
              <a:rPr lang="ro-RO" sz="1100">
                <a:latin typeface="Arial" panose="020B0604020202020204" pitchFamily="34" charset="0"/>
                <a:cs typeface="Arial" panose="020B0604020202020204" pitchFamily="34" charset="0"/>
              </a:rPr>
              <a:t>ţia</a:t>
            </a:r>
            <a:r>
              <a:rPr lang="ro-RO" sz="1100" baseline="0">
                <a:latin typeface="Arial" panose="020B0604020202020204" pitchFamily="34" charset="0"/>
                <a:cs typeface="Arial" panose="020B0604020202020204" pitchFamily="34" charset="0"/>
              </a:rPr>
              <a:t> contribuţiilor sectoarelor economiei naţionale la formarea </a:t>
            </a:r>
            <a:r>
              <a:rPr lang="en-US" sz="1100" baseline="0">
                <a:latin typeface="Arial" panose="020B0604020202020204" pitchFamily="34" charset="0"/>
                <a:cs typeface="Arial" panose="020B0604020202020204" pitchFamily="34" charset="0"/>
              </a:rPr>
              <a:t>VAB</a:t>
            </a:r>
            <a:r>
              <a:rPr lang="ro-RO" sz="1100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ro-RO" sz="1100" b="1" i="0" u="none" strike="noStrike" baseline="0">
                <a:effectLst/>
              </a:rPr>
              <a:t>a judeţului Dâmbovița</a:t>
            </a:r>
            <a:endParaRPr lang="vi-VN" sz="11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986994109885149"/>
          <c:y val="9.1324200913242004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081686821247818"/>
          <c:y val="3.8070892442641488E-2"/>
          <c:w val="0.85023395518824929"/>
          <c:h val="0.5505473838609502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'Regiune, Judete'!$AA$20:$AA$21</c:f>
              <c:strCache>
                <c:ptCount val="2"/>
                <c:pt idx="0">
                  <c:v>Dâmboviţa</c:v>
                </c:pt>
                <c:pt idx="1">
                  <c:v>2009</c:v>
                </c:pt>
              </c:strCache>
            </c:strRef>
          </c:tx>
          <c:invertIfNegative val="0"/>
          <c:cat>
            <c:strRef>
              <c:f>'Regiune, Judete'!$A$22:$A$31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'Regiune, Judete'!$AA$22:$AA$31</c:f>
              <c:numCache>
                <c:formatCode>0.0%</c:formatCode>
                <c:ptCount val="10"/>
                <c:pt idx="0">
                  <c:v>9.7962325883513363E-2</c:v>
                </c:pt>
                <c:pt idx="1">
                  <c:v>0.29808501936632426</c:v>
                </c:pt>
                <c:pt idx="2">
                  <c:v>6.1274568768494235E-2</c:v>
                </c:pt>
                <c:pt idx="3">
                  <c:v>0.24288498087425123</c:v>
                </c:pt>
                <c:pt idx="4">
                  <c:v>5.8219260471046742E-3</c:v>
                </c:pt>
                <c:pt idx="5">
                  <c:v>8.2156518391993654E-3</c:v>
                </c:pt>
                <c:pt idx="6">
                  <c:v>0.11903673587220633</c:v>
                </c:pt>
                <c:pt idx="7">
                  <c:v>2.6499386532585947E-2</c:v>
                </c:pt>
                <c:pt idx="8">
                  <c:v>0.12657877643322829</c:v>
                </c:pt>
                <c:pt idx="9">
                  <c:v>1.3640628383092358E-2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45-497B-9203-65580EC81C07}"/>
            </c:ext>
          </c:extLst>
        </c:ser>
        <c:ser>
          <c:idx val="2"/>
          <c:order val="1"/>
          <c:tx>
            <c:strRef>
              <c:f>'Regiune, Judete'!$AB$20:$AB$21</c:f>
              <c:strCache>
                <c:ptCount val="2"/>
                <c:pt idx="0">
                  <c:v>Dâmboviţa</c:v>
                </c:pt>
                <c:pt idx="1">
                  <c:v>2010</c:v>
                </c:pt>
              </c:strCache>
            </c:strRef>
          </c:tx>
          <c:invertIfNegative val="0"/>
          <c:cat>
            <c:strRef>
              <c:f>'Regiune, Judete'!$A$22:$A$31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'Regiune, Judete'!$AB$22:$AB$31</c:f>
              <c:numCache>
                <c:formatCode>0.0%</c:formatCode>
                <c:ptCount val="10"/>
                <c:pt idx="0">
                  <c:v>0.10719900079677844</c:v>
                </c:pt>
                <c:pt idx="1">
                  <c:v>0.43641923466201521</c:v>
                </c:pt>
                <c:pt idx="2">
                  <c:v>4.4081228330856856E-2</c:v>
                </c:pt>
                <c:pt idx="3">
                  <c:v>0.18988091392639492</c:v>
                </c:pt>
                <c:pt idx="4">
                  <c:v>4.9529470034670635E-3</c:v>
                </c:pt>
                <c:pt idx="5">
                  <c:v>7.1494713267437615E-3</c:v>
                </c:pt>
                <c:pt idx="6">
                  <c:v>5.1424510627301509E-2</c:v>
                </c:pt>
                <c:pt idx="7">
                  <c:v>3.3830781488898939E-2</c:v>
                </c:pt>
                <c:pt idx="8">
                  <c:v>0.11278721708982062</c:v>
                </c:pt>
                <c:pt idx="9">
                  <c:v>1.2274694747722721E-2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145-497B-9203-65580EC81C07}"/>
            </c:ext>
          </c:extLst>
        </c:ser>
        <c:ser>
          <c:idx val="3"/>
          <c:order val="2"/>
          <c:tx>
            <c:strRef>
              <c:f>'Regiune, Judete'!$AC$20:$AC$21</c:f>
              <c:strCache>
                <c:ptCount val="2"/>
                <c:pt idx="0">
                  <c:v>Dâmboviţa</c:v>
                </c:pt>
                <c:pt idx="1">
                  <c:v>2011</c:v>
                </c:pt>
              </c:strCache>
            </c:strRef>
          </c:tx>
          <c:invertIfNegative val="0"/>
          <c:cat>
            <c:strRef>
              <c:f>'Regiune, Judete'!$A$22:$A$31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'Regiune, Judete'!$AC$22:$AC$31</c:f>
              <c:numCache>
                <c:formatCode>0.0%</c:formatCode>
                <c:ptCount val="10"/>
                <c:pt idx="0">
                  <c:v>0.12190285229538719</c:v>
                </c:pt>
                <c:pt idx="1">
                  <c:v>0.45030792451167251</c:v>
                </c:pt>
                <c:pt idx="2">
                  <c:v>4.2547565798896098E-2</c:v>
                </c:pt>
                <c:pt idx="3">
                  <c:v>0.16472584252332845</c:v>
                </c:pt>
                <c:pt idx="4">
                  <c:v>4.902554837003823E-3</c:v>
                </c:pt>
                <c:pt idx="5">
                  <c:v>3.0076347651731318E-3</c:v>
                </c:pt>
                <c:pt idx="6">
                  <c:v>5.1757758706166203E-2</c:v>
                </c:pt>
                <c:pt idx="7">
                  <c:v>3.700602628650751E-2</c:v>
                </c:pt>
                <c:pt idx="8">
                  <c:v>0.10847315713514527</c:v>
                </c:pt>
                <c:pt idx="9">
                  <c:v>1.536868314071985E-2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145-497B-9203-65580EC81C07}"/>
            </c:ext>
          </c:extLst>
        </c:ser>
        <c:ser>
          <c:idx val="4"/>
          <c:order val="3"/>
          <c:tx>
            <c:strRef>
              <c:f>'Regiune, Judete'!$AD$20:$AD$21</c:f>
              <c:strCache>
                <c:ptCount val="2"/>
                <c:pt idx="0">
                  <c:v>Dâmboviţa</c:v>
                </c:pt>
                <c:pt idx="1">
                  <c:v>2012</c:v>
                </c:pt>
              </c:strCache>
            </c:strRef>
          </c:tx>
          <c:invertIfNegative val="0"/>
          <c:cat>
            <c:strRef>
              <c:f>'Regiune, Judete'!$A$22:$A$31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'Regiune, Judete'!$AD$22:$AD$31</c:f>
              <c:numCache>
                <c:formatCode>0.0%</c:formatCode>
                <c:ptCount val="10"/>
                <c:pt idx="0">
                  <c:v>9.5629588931621809E-2</c:v>
                </c:pt>
                <c:pt idx="1">
                  <c:v>0.40583387443184665</c:v>
                </c:pt>
                <c:pt idx="2">
                  <c:v>3.8389690824634143E-2</c:v>
                </c:pt>
                <c:pt idx="3">
                  <c:v>0.21555366864791975</c:v>
                </c:pt>
                <c:pt idx="4">
                  <c:v>5.7939163877928183E-3</c:v>
                </c:pt>
                <c:pt idx="5">
                  <c:v>8.3312521852055357E-3</c:v>
                </c:pt>
                <c:pt idx="6">
                  <c:v>5.5032216173018338E-2</c:v>
                </c:pt>
                <c:pt idx="7">
                  <c:v>5.0397083062784086E-2</c:v>
                </c:pt>
                <c:pt idx="8">
                  <c:v>0.10936516657509616</c:v>
                </c:pt>
                <c:pt idx="9">
                  <c:v>1.5673542780080919E-2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145-497B-9203-65580EC81C07}"/>
            </c:ext>
          </c:extLst>
        </c:ser>
        <c:ser>
          <c:idx val="5"/>
          <c:order val="4"/>
          <c:tx>
            <c:strRef>
              <c:f>'Regiune, Judete'!$AE$20:$AE$21</c:f>
              <c:strCache>
                <c:ptCount val="2"/>
                <c:pt idx="0">
                  <c:v>Dâmboviţa</c:v>
                </c:pt>
                <c:pt idx="1">
                  <c:v>2013</c:v>
                </c:pt>
              </c:strCache>
            </c:strRef>
          </c:tx>
          <c:invertIfNegative val="0"/>
          <c:cat>
            <c:strRef>
              <c:f>'Regiune, Judete'!$A$22:$A$31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'Regiune, Judete'!$AE$22:$AE$31</c:f>
              <c:numCache>
                <c:formatCode>0.0%</c:formatCode>
                <c:ptCount val="10"/>
                <c:pt idx="0">
                  <c:v>0.10136664387321703</c:v>
                </c:pt>
                <c:pt idx="1">
                  <c:v>0.35288112413441064</c:v>
                </c:pt>
                <c:pt idx="2">
                  <c:v>3.5692615885429199E-2</c:v>
                </c:pt>
                <c:pt idx="3">
                  <c:v>0.21378971598077642</c:v>
                </c:pt>
                <c:pt idx="4">
                  <c:v>7.7337211430112372E-3</c:v>
                </c:pt>
                <c:pt idx="5">
                  <c:v>1.0998642024058324E-2</c:v>
                </c:pt>
                <c:pt idx="6">
                  <c:v>9.6551126349548766E-2</c:v>
                </c:pt>
                <c:pt idx="7">
                  <c:v>5.2787703094451549E-2</c:v>
                </c:pt>
                <c:pt idx="8">
                  <c:v>0.11422407566141131</c:v>
                </c:pt>
                <c:pt idx="9">
                  <c:v>1.3974631853685313E-2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145-497B-9203-65580EC81C07}"/>
            </c:ext>
          </c:extLst>
        </c:ser>
        <c:ser>
          <c:idx val="6"/>
          <c:order val="5"/>
          <c:tx>
            <c:v>Dâmbovița 2014</c:v>
          </c:tx>
          <c:invertIfNegative val="0"/>
          <c:cat>
            <c:strRef>
              <c:f>'Regiune, Judete'!$A$22:$A$31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'Regiune, Judete'!$AF$22:$AF$31</c:f>
              <c:numCache>
                <c:formatCode>0.0%</c:formatCode>
                <c:ptCount val="10"/>
                <c:pt idx="0">
                  <c:v>8.9205309631015722E-2</c:v>
                </c:pt>
                <c:pt idx="1">
                  <c:v>0.36087558232462041</c:v>
                </c:pt>
                <c:pt idx="2">
                  <c:v>5.4996783813812053E-2</c:v>
                </c:pt>
                <c:pt idx="3">
                  <c:v>0.21461707892325982</c:v>
                </c:pt>
                <c:pt idx="4">
                  <c:v>6.5980546946572327E-3</c:v>
                </c:pt>
                <c:pt idx="5">
                  <c:v>1.1841412782878194E-2</c:v>
                </c:pt>
                <c:pt idx="6">
                  <c:v>6.4138549402569051E-2</c:v>
                </c:pt>
                <c:pt idx="7">
                  <c:v>4.6751651950178351E-2</c:v>
                </c:pt>
                <c:pt idx="8">
                  <c:v>0.13575229518741594</c:v>
                </c:pt>
                <c:pt idx="9">
                  <c:v>1.52232812895932E-2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145-497B-9203-65580EC81C07}"/>
            </c:ext>
          </c:extLst>
        </c:ser>
        <c:ser>
          <c:idx val="7"/>
          <c:order val="6"/>
          <c:tx>
            <c:strRef>
              <c:f>'Regiune, Judete'!$AG$20:$AG$21</c:f>
              <c:strCache>
                <c:ptCount val="2"/>
                <c:pt idx="0">
                  <c:v>Dâmboviţa</c:v>
                </c:pt>
                <c:pt idx="1">
                  <c:v>2015</c:v>
                </c:pt>
              </c:strCache>
            </c:strRef>
          </c:tx>
          <c:invertIfNegative val="0"/>
          <c:cat>
            <c:strRef>
              <c:f>'Regiune, Judete'!$A$22:$A$31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'Regiune, Judete'!$AG$22:$AG$31</c:f>
              <c:numCache>
                <c:formatCode>0.0%</c:formatCode>
                <c:ptCount val="10"/>
                <c:pt idx="0">
                  <c:v>8.4875207386568549E-2</c:v>
                </c:pt>
                <c:pt idx="1">
                  <c:v>0.37397208396450982</c:v>
                </c:pt>
                <c:pt idx="2">
                  <c:v>3.4390103152275836E-2</c:v>
                </c:pt>
                <c:pt idx="3">
                  <c:v>0.24358003318185095</c:v>
                </c:pt>
                <c:pt idx="4">
                  <c:v>5.52730289259179E-3</c:v>
                </c:pt>
                <c:pt idx="5">
                  <c:v>1.1063622592512442E-2</c:v>
                </c:pt>
                <c:pt idx="6">
                  <c:v>6.8653971001947617E-2</c:v>
                </c:pt>
                <c:pt idx="7">
                  <c:v>4.5868498881915881E-2</c:v>
                </c:pt>
                <c:pt idx="8">
                  <c:v>0.11204284786842672</c:v>
                </c:pt>
                <c:pt idx="9">
                  <c:v>2.0026329077400273E-2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8E-4E05-A212-CC4B1B8027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113600"/>
        <c:axId val="119115136"/>
      </c:barChart>
      <c:catAx>
        <c:axId val="119113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19115136"/>
        <c:crosses val="autoZero"/>
        <c:auto val="1"/>
        <c:lblAlgn val="ctr"/>
        <c:lblOffset val="100"/>
        <c:noMultiLvlLbl val="0"/>
      </c:catAx>
      <c:valAx>
        <c:axId val="119115136"/>
        <c:scaling>
          <c:orientation val="minMax"/>
          <c:max val="0.5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ponderi</a:t>
                </a:r>
              </a:p>
            </c:rich>
          </c:tx>
          <c:overlay val="0"/>
        </c:title>
        <c:numFmt formatCode="0.0%" sourceLinked="1"/>
        <c:majorTickMark val="none"/>
        <c:minorTickMark val="none"/>
        <c:tickLblPos val="nextTo"/>
        <c:crossAx val="119113600"/>
        <c:crosses val="autoZero"/>
        <c:crossBetween val="between"/>
        <c:majorUnit val="0.1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800">
                <a:latin typeface="Arial Narrow" panose="020B0606020202030204" pitchFamily="34" charset="0"/>
              </a:defRPr>
            </a:pPr>
            <a:endParaRPr lang="ro-RO"/>
          </a:p>
        </c:txPr>
      </c:dTable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000">
                <a:latin typeface="Arial" panose="020B0604020202020204" pitchFamily="34" charset="0"/>
                <a:cs typeface="Arial" panose="020B0604020202020204" pitchFamily="34" charset="0"/>
              </a:rPr>
              <a:t>Evolu</a:t>
            </a:r>
            <a:r>
              <a:rPr lang="ro-RO" sz="1000">
                <a:latin typeface="Arial" panose="020B0604020202020204" pitchFamily="34" charset="0"/>
                <a:cs typeface="Arial" panose="020B0604020202020204" pitchFamily="34" charset="0"/>
              </a:rPr>
              <a:t>ţia</a:t>
            </a:r>
            <a:r>
              <a:rPr lang="ro-RO" sz="1000" baseline="0">
                <a:latin typeface="Arial" panose="020B0604020202020204" pitchFamily="34" charset="0"/>
                <a:cs typeface="Arial" panose="020B0604020202020204" pitchFamily="34" charset="0"/>
              </a:rPr>
              <a:t> contribuţiilor sectoarelor economiei naţionale la formarea </a:t>
            </a:r>
            <a:r>
              <a:rPr lang="en-US" sz="1000" baseline="0">
                <a:latin typeface="Arial" panose="020B0604020202020204" pitchFamily="34" charset="0"/>
                <a:cs typeface="Arial" panose="020B0604020202020204" pitchFamily="34" charset="0"/>
              </a:rPr>
              <a:t>VAB</a:t>
            </a:r>
            <a:r>
              <a:rPr lang="ro-RO" sz="1000" baseline="0">
                <a:latin typeface="Arial" panose="020B0604020202020204" pitchFamily="34" charset="0"/>
                <a:cs typeface="Arial" panose="020B0604020202020204" pitchFamily="34" charset="0"/>
              </a:rPr>
              <a:t> a judeţului Giurgiu</a:t>
            </a:r>
            <a:endParaRPr lang="vi-VN" sz="10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2413445335163813"/>
          <c:y val="0.10541675533801519"/>
          <c:w val="0.85509123743503757"/>
          <c:h val="0.4248620273817124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'Regiune, Judete'!$AI$20:$AI$21</c:f>
              <c:strCache>
                <c:ptCount val="2"/>
                <c:pt idx="0">
                  <c:v>Giurgiu</c:v>
                </c:pt>
                <c:pt idx="1">
                  <c:v>2009</c:v>
                </c:pt>
              </c:strCache>
            </c:strRef>
          </c:tx>
          <c:invertIfNegative val="0"/>
          <c:cat>
            <c:strRef>
              <c:f>'Regiune, Judete'!$A$22:$A$31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'Regiune, Judete'!$AI$22:$AI$31</c:f>
              <c:numCache>
                <c:formatCode>0.0%</c:formatCode>
                <c:ptCount val="10"/>
                <c:pt idx="0">
                  <c:v>0.17839046621564245</c:v>
                </c:pt>
                <c:pt idx="1">
                  <c:v>0.14963059416310473</c:v>
                </c:pt>
                <c:pt idx="2">
                  <c:v>0.20242307583434768</c:v>
                </c:pt>
                <c:pt idx="3">
                  <c:v>0.13697738273841537</c:v>
                </c:pt>
                <c:pt idx="4">
                  <c:v>7.8127211481303256E-3</c:v>
                </c:pt>
                <c:pt idx="5">
                  <c:v>1.0416961530840433E-2</c:v>
                </c:pt>
                <c:pt idx="6">
                  <c:v>0.12205961445919553</c:v>
                </c:pt>
                <c:pt idx="7">
                  <c:v>2.943923910889688E-2</c:v>
                </c:pt>
                <c:pt idx="8">
                  <c:v>0.15435785659693718</c:v>
                </c:pt>
                <c:pt idx="9">
                  <c:v>8.4920882044894844E-3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92-4130-9F05-43C98DED3FA6}"/>
            </c:ext>
          </c:extLst>
        </c:ser>
        <c:ser>
          <c:idx val="2"/>
          <c:order val="1"/>
          <c:tx>
            <c:strRef>
              <c:f>'Regiune, Judete'!$AJ$20:$AJ$21</c:f>
              <c:strCache>
                <c:ptCount val="2"/>
                <c:pt idx="0">
                  <c:v>Giurgiu</c:v>
                </c:pt>
                <c:pt idx="1">
                  <c:v>2010</c:v>
                </c:pt>
              </c:strCache>
            </c:strRef>
          </c:tx>
          <c:invertIfNegative val="0"/>
          <c:cat>
            <c:strRef>
              <c:f>'Regiune, Judete'!$A$22:$A$31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'Regiune, Judete'!$AJ$22:$AJ$31</c:f>
              <c:numCache>
                <c:formatCode>0.0%</c:formatCode>
                <c:ptCount val="10"/>
                <c:pt idx="0">
                  <c:v>0.13936497241756854</c:v>
                </c:pt>
                <c:pt idx="1">
                  <c:v>0.12656335537120481</c:v>
                </c:pt>
                <c:pt idx="2">
                  <c:v>0.16932665178759423</c:v>
                </c:pt>
                <c:pt idx="3">
                  <c:v>0.16364172316503139</c:v>
                </c:pt>
                <c:pt idx="4">
                  <c:v>4.0426159093780271E-3</c:v>
                </c:pt>
                <c:pt idx="5">
                  <c:v>6.9482460942434836E-3</c:v>
                </c:pt>
                <c:pt idx="6">
                  <c:v>0.24299911567776983</c:v>
                </c:pt>
                <c:pt idx="7">
                  <c:v>2.669810923485072E-2</c:v>
                </c:pt>
                <c:pt idx="8">
                  <c:v>0.11119299279909042</c:v>
                </c:pt>
                <c:pt idx="9">
                  <c:v>9.2222175432686241E-3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B92-4130-9F05-43C98DED3FA6}"/>
            </c:ext>
          </c:extLst>
        </c:ser>
        <c:ser>
          <c:idx val="3"/>
          <c:order val="2"/>
          <c:tx>
            <c:strRef>
              <c:f>'Regiune, Judete'!$AK$20:$AK$21</c:f>
              <c:strCache>
                <c:ptCount val="2"/>
                <c:pt idx="0">
                  <c:v>Giurgiu</c:v>
                </c:pt>
                <c:pt idx="1">
                  <c:v>2011</c:v>
                </c:pt>
              </c:strCache>
            </c:strRef>
          </c:tx>
          <c:invertIfNegative val="0"/>
          <c:cat>
            <c:strRef>
              <c:f>'Regiune, Judete'!$A$22:$A$31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'Regiune, Judete'!$AK$22:$AK$31</c:f>
              <c:numCache>
                <c:formatCode>0.0%</c:formatCode>
                <c:ptCount val="10"/>
                <c:pt idx="0">
                  <c:v>0.16681566624095362</c:v>
                </c:pt>
                <c:pt idx="1">
                  <c:v>0.12045551298424861</c:v>
                </c:pt>
                <c:pt idx="2">
                  <c:v>0.14691358024691359</c:v>
                </c:pt>
                <c:pt idx="3">
                  <c:v>0.13867603235419326</c:v>
                </c:pt>
                <c:pt idx="4">
                  <c:v>5.1724137931034482E-3</c:v>
                </c:pt>
                <c:pt idx="5">
                  <c:v>2.5329927628778203E-3</c:v>
                </c:pt>
                <c:pt idx="6">
                  <c:v>0.27390378884631755</c:v>
                </c:pt>
                <c:pt idx="7">
                  <c:v>2.8246062154108128E-2</c:v>
                </c:pt>
                <c:pt idx="8">
                  <c:v>0.10655598126862495</c:v>
                </c:pt>
                <c:pt idx="9">
                  <c:v>1.0727969348659003E-2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B92-4130-9F05-43C98DED3FA6}"/>
            </c:ext>
          </c:extLst>
        </c:ser>
        <c:ser>
          <c:idx val="4"/>
          <c:order val="3"/>
          <c:tx>
            <c:strRef>
              <c:f>'Regiune, Judete'!$AL$20:$AL$21</c:f>
              <c:strCache>
                <c:ptCount val="2"/>
                <c:pt idx="0">
                  <c:v>Giurgiu</c:v>
                </c:pt>
                <c:pt idx="1">
                  <c:v>2012</c:v>
                </c:pt>
              </c:strCache>
            </c:strRef>
          </c:tx>
          <c:invertIfNegative val="0"/>
          <c:cat>
            <c:strRef>
              <c:f>'Regiune, Judete'!$A$22:$A$31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'Regiune, Judete'!$AL$22:$AL$31</c:f>
              <c:numCache>
                <c:formatCode>0.0%</c:formatCode>
                <c:ptCount val="10"/>
                <c:pt idx="0">
                  <c:v>0.12156737523948546</c:v>
                </c:pt>
                <c:pt idx="1">
                  <c:v>0.13342760697016698</c:v>
                </c:pt>
                <c:pt idx="2">
                  <c:v>8.1995255907307732E-2</c:v>
                </c:pt>
                <c:pt idx="3">
                  <c:v>0.11096159109570296</c:v>
                </c:pt>
                <c:pt idx="4">
                  <c:v>4.8353252440470765E-3</c:v>
                </c:pt>
                <c:pt idx="5">
                  <c:v>8.8495575221238937E-3</c:v>
                </c:pt>
                <c:pt idx="6">
                  <c:v>0.37384818903384731</c:v>
                </c:pt>
                <c:pt idx="7">
                  <c:v>2.846455615363562E-2</c:v>
                </c:pt>
                <c:pt idx="8">
                  <c:v>0.12202353799835783</c:v>
                </c:pt>
                <c:pt idx="9">
                  <c:v>1.4027004835325246E-2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B92-4130-9F05-43C98DED3FA6}"/>
            </c:ext>
          </c:extLst>
        </c:ser>
        <c:ser>
          <c:idx val="5"/>
          <c:order val="4"/>
          <c:tx>
            <c:strRef>
              <c:f>'Regiune, Judete'!$AM$20:$AM$21</c:f>
              <c:strCache>
                <c:ptCount val="2"/>
                <c:pt idx="0">
                  <c:v>Giurgiu</c:v>
                </c:pt>
                <c:pt idx="1">
                  <c:v>2013</c:v>
                </c:pt>
              </c:strCache>
            </c:strRef>
          </c:tx>
          <c:invertIfNegative val="0"/>
          <c:cat>
            <c:strRef>
              <c:f>'Regiune, Judete'!$A$22:$A$31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'Regiune, Judete'!$AM$22:$AM$31</c:f>
              <c:numCache>
                <c:formatCode>0.0%</c:formatCode>
                <c:ptCount val="10"/>
                <c:pt idx="0">
                  <c:v>0.20444302145161689</c:v>
                </c:pt>
                <c:pt idx="1">
                  <c:v>0.12900524591778931</c:v>
                </c:pt>
                <c:pt idx="2">
                  <c:v>0.10041129965766075</c:v>
                </c:pt>
                <c:pt idx="3">
                  <c:v>0.18688274265448365</c:v>
                </c:pt>
                <c:pt idx="4">
                  <c:v>7.9304484890279046E-3</c:v>
                </c:pt>
                <c:pt idx="5">
                  <c:v>1.3570425830603649E-2</c:v>
                </c:pt>
                <c:pt idx="6">
                  <c:v>0.15252567544270126</c:v>
                </c:pt>
                <c:pt idx="7">
                  <c:v>4.4775016624387362E-2</c:v>
                </c:pt>
                <c:pt idx="8">
                  <c:v>0.13678792207472354</c:v>
                </c:pt>
                <c:pt idx="9">
                  <c:v>2.3668201857005636E-2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B92-4130-9F05-43C98DED3FA6}"/>
            </c:ext>
          </c:extLst>
        </c:ser>
        <c:ser>
          <c:idx val="6"/>
          <c:order val="5"/>
          <c:tx>
            <c:strRef>
              <c:f>'Regiune, Judete'!$AN$20:$AN$21</c:f>
              <c:strCache>
                <c:ptCount val="2"/>
                <c:pt idx="0">
                  <c:v>Giurgiu</c:v>
                </c:pt>
                <c:pt idx="1">
                  <c:v>2014</c:v>
                </c:pt>
              </c:strCache>
            </c:strRef>
          </c:tx>
          <c:invertIfNegative val="0"/>
          <c:cat>
            <c:strRef>
              <c:f>'Regiune, Judete'!$A$22:$A$31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'Regiune, Judete'!$AN$22:$AN$31</c:f>
              <c:numCache>
                <c:formatCode>0.0%</c:formatCode>
                <c:ptCount val="10"/>
                <c:pt idx="0">
                  <c:v>0.11937693534765882</c:v>
                </c:pt>
                <c:pt idx="1">
                  <c:v>0.10577085483719621</c:v>
                </c:pt>
                <c:pt idx="2">
                  <c:v>6.6360138875856248E-2</c:v>
                </c:pt>
                <c:pt idx="3">
                  <c:v>0.10449469832035281</c:v>
                </c:pt>
                <c:pt idx="4">
                  <c:v>7.1877639110443838E-3</c:v>
                </c:pt>
                <c:pt idx="5">
                  <c:v>9.3459697851177616E-3</c:v>
                </c:pt>
                <c:pt idx="6">
                  <c:v>0.40487942197616594</c:v>
                </c:pt>
                <c:pt idx="7">
                  <c:v>3.1340902693065588E-2</c:v>
                </c:pt>
                <c:pt idx="8">
                  <c:v>0.13011166369522378</c:v>
                </c:pt>
                <c:pt idx="9">
                  <c:v>2.1131650558318477E-2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B92-4130-9F05-43C98DED3FA6}"/>
            </c:ext>
          </c:extLst>
        </c:ser>
        <c:ser>
          <c:idx val="7"/>
          <c:order val="6"/>
          <c:tx>
            <c:strRef>
              <c:f>'Regiune, Judete'!$AO$20:$AO$21</c:f>
              <c:strCache>
                <c:ptCount val="2"/>
                <c:pt idx="0">
                  <c:v>Giurgiu</c:v>
                </c:pt>
                <c:pt idx="1">
                  <c:v>2015</c:v>
                </c:pt>
              </c:strCache>
            </c:strRef>
          </c:tx>
          <c:invertIfNegative val="0"/>
          <c:val>
            <c:numRef>
              <c:f>'Regiune, Judete'!$AO$22:$AO$31</c:f>
              <c:numCache>
                <c:formatCode>0.0%</c:formatCode>
                <c:ptCount val="10"/>
                <c:pt idx="0">
                  <c:v>0.10969125214408233</c:v>
                </c:pt>
                <c:pt idx="1">
                  <c:v>0.11874785591766723</c:v>
                </c:pt>
                <c:pt idx="2">
                  <c:v>6.2281303602058323E-2</c:v>
                </c:pt>
                <c:pt idx="3">
                  <c:v>0.10785591766723841</c:v>
                </c:pt>
                <c:pt idx="4">
                  <c:v>7.5986277873070322E-3</c:v>
                </c:pt>
                <c:pt idx="5">
                  <c:v>7.993138936535164E-3</c:v>
                </c:pt>
                <c:pt idx="6">
                  <c:v>0.41662092624356778</c:v>
                </c:pt>
                <c:pt idx="7">
                  <c:v>3.3001715265866212E-2</c:v>
                </c:pt>
                <c:pt idx="8">
                  <c:v>0.10917667238421955</c:v>
                </c:pt>
                <c:pt idx="9">
                  <c:v>2.7032590051457979E-2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0A-4B80-8108-3CEC8E92DC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201152"/>
        <c:axId val="119231616"/>
      </c:barChart>
      <c:catAx>
        <c:axId val="119201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19231616"/>
        <c:crosses val="autoZero"/>
        <c:auto val="1"/>
        <c:lblAlgn val="ctr"/>
        <c:lblOffset val="100"/>
        <c:noMultiLvlLbl val="0"/>
      </c:catAx>
      <c:valAx>
        <c:axId val="119231616"/>
        <c:scaling>
          <c:orientation val="minMax"/>
          <c:max val="0.4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ponderi</a:t>
                </a:r>
              </a:p>
            </c:rich>
          </c:tx>
          <c:overlay val="0"/>
        </c:title>
        <c:numFmt formatCode="0.0%" sourceLinked="1"/>
        <c:majorTickMark val="none"/>
        <c:minorTickMark val="none"/>
        <c:tickLblPos val="nextTo"/>
        <c:crossAx val="119201152"/>
        <c:crosses val="autoZero"/>
        <c:crossBetween val="between"/>
        <c:majorUnit val="0.1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800">
                <a:latin typeface="Arial Narrow" panose="020B0606020202030204" pitchFamily="34" charset="0"/>
              </a:defRPr>
            </a:pPr>
            <a:endParaRPr lang="ro-RO"/>
          </a:p>
        </c:txPr>
      </c:dTable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100">
                <a:latin typeface="Arial" panose="020B0604020202020204" pitchFamily="34" charset="0"/>
                <a:cs typeface="Arial" panose="020B0604020202020204" pitchFamily="34" charset="0"/>
              </a:rPr>
              <a:t>Evolu</a:t>
            </a:r>
            <a:r>
              <a:rPr lang="ro-RO" sz="1100">
                <a:latin typeface="Arial" panose="020B0604020202020204" pitchFamily="34" charset="0"/>
                <a:cs typeface="Arial" panose="020B0604020202020204" pitchFamily="34" charset="0"/>
              </a:rPr>
              <a:t>ţia</a:t>
            </a:r>
            <a:r>
              <a:rPr lang="ro-RO" sz="1100" baseline="0">
                <a:latin typeface="Arial" panose="020B0604020202020204" pitchFamily="34" charset="0"/>
                <a:cs typeface="Arial" panose="020B0604020202020204" pitchFamily="34" charset="0"/>
              </a:rPr>
              <a:t> contribuţiilor sectoarelor economiei naţionale la formarea </a:t>
            </a:r>
            <a:r>
              <a:rPr lang="en-US" sz="1100" baseline="0">
                <a:latin typeface="Arial" panose="020B0604020202020204" pitchFamily="34" charset="0"/>
                <a:cs typeface="Arial" panose="020B0604020202020204" pitchFamily="34" charset="0"/>
              </a:rPr>
              <a:t>VAB</a:t>
            </a:r>
            <a:r>
              <a:rPr lang="ro-RO" sz="1100" baseline="0">
                <a:latin typeface="Arial" panose="020B0604020202020204" pitchFamily="34" charset="0"/>
                <a:cs typeface="Arial" panose="020B0604020202020204" pitchFamily="34" charset="0"/>
              </a:rPr>
              <a:t> a judeţului Ialomița</a:t>
            </a:r>
            <a:endParaRPr lang="vi-VN" sz="11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3110965932751856"/>
          <c:y val="0.12260635205834172"/>
          <c:w val="0.84754148089567405"/>
          <c:h val="0.4108249220525287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'Regiune, Judete'!$AQ$20:$AQ$21</c:f>
              <c:strCache>
                <c:ptCount val="2"/>
                <c:pt idx="0">
                  <c:v>Ialomiţa</c:v>
                </c:pt>
                <c:pt idx="1">
                  <c:v>2009</c:v>
                </c:pt>
              </c:strCache>
            </c:strRef>
          </c:tx>
          <c:invertIfNegative val="0"/>
          <c:cat>
            <c:strRef>
              <c:f>'Regiune, Judete'!$A$22:$A$31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'Regiune, Judete'!$AQ$22:$AQ$31</c:f>
              <c:numCache>
                <c:formatCode>0.0%</c:formatCode>
                <c:ptCount val="10"/>
                <c:pt idx="0">
                  <c:v>0.15483174197982374</c:v>
                </c:pt>
                <c:pt idx="1">
                  <c:v>0.19947963967502025</c:v>
                </c:pt>
                <c:pt idx="2">
                  <c:v>9.712574556343731E-2</c:v>
                </c:pt>
                <c:pt idx="3">
                  <c:v>0.23381851206401413</c:v>
                </c:pt>
                <c:pt idx="4">
                  <c:v>1.4334454235291229E-2</c:v>
                </c:pt>
                <c:pt idx="5">
                  <c:v>1.1069929554993741E-2</c:v>
                </c:pt>
                <c:pt idx="6">
                  <c:v>0.10004663606686139</c:v>
                </c:pt>
                <c:pt idx="7">
                  <c:v>3.006799047642424E-2</c:v>
                </c:pt>
                <c:pt idx="8">
                  <c:v>0.13890184335190592</c:v>
                </c:pt>
                <c:pt idx="9">
                  <c:v>2.0323507032227975E-2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18F-4EAE-A758-BC76CC915F91}"/>
            </c:ext>
          </c:extLst>
        </c:ser>
        <c:ser>
          <c:idx val="2"/>
          <c:order val="1"/>
          <c:tx>
            <c:strRef>
              <c:f>'Regiune, Judete'!$AR$20:$AR$21</c:f>
              <c:strCache>
                <c:ptCount val="2"/>
                <c:pt idx="0">
                  <c:v>Ialomiţa</c:v>
                </c:pt>
                <c:pt idx="1">
                  <c:v>2010</c:v>
                </c:pt>
              </c:strCache>
            </c:strRef>
          </c:tx>
          <c:invertIfNegative val="0"/>
          <c:cat>
            <c:strRef>
              <c:f>'Regiune, Judete'!$A$22:$A$31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'Regiune, Judete'!$AR$22:$AR$31</c:f>
              <c:numCache>
                <c:formatCode>0.0%</c:formatCode>
                <c:ptCount val="10"/>
                <c:pt idx="0">
                  <c:v>0.17666052709370808</c:v>
                </c:pt>
                <c:pt idx="1">
                  <c:v>0.23655547217863884</c:v>
                </c:pt>
                <c:pt idx="2">
                  <c:v>7.4288832798963089E-2</c:v>
                </c:pt>
                <c:pt idx="3">
                  <c:v>0.15167019123632808</c:v>
                </c:pt>
                <c:pt idx="4">
                  <c:v>8.0269231643813801E-3</c:v>
                </c:pt>
                <c:pt idx="5">
                  <c:v>1.0369056552288697E-2</c:v>
                </c:pt>
                <c:pt idx="6">
                  <c:v>0.1504650158037156</c:v>
                </c:pt>
                <c:pt idx="7">
                  <c:v>3.2607954157855244E-2</c:v>
                </c:pt>
                <c:pt idx="8">
                  <c:v>0.13152329626850398</c:v>
                </c:pt>
                <c:pt idx="9">
                  <c:v>2.783273074561703E-2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18F-4EAE-A758-BC76CC915F91}"/>
            </c:ext>
          </c:extLst>
        </c:ser>
        <c:ser>
          <c:idx val="3"/>
          <c:order val="2"/>
          <c:tx>
            <c:strRef>
              <c:f>'Regiune, Judete'!$AS$20:$AS$21</c:f>
              <c:strCache>
                <c:ptCount val="2"/>
                <c:pt idx="0">
                  <c:v>Ialomiţa</c:v>
                </c:pt>
                <c:pt idx="1">
                  <c:v>2011</c:v>
                </c:pt>
              </c:strCache>
            </c:strRef>
          </c:tx>
          <c:invertIfNegative val="0"/>
          <c:cat>
            <c:strRef>
              <c:f>'Regiune, Judete'!$A$22:$A$31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'Regiune, Judete'!$AS$22:$AS$31</c:f>
              <c:numCache>
                <c:formatCode>0.0%</c:formatCode>
                <c:ptCount val="10"/>
                <c:pt idx="0">
                  <c:v>0.22785723379875231</c:v>
                </c:pt>
                <c:pt idx="1">
                  <c:v>0.25514577939990668</c:v>
                </c:pt>
                <c:pt idx="2">
                  <c:v>5.6911259177524091E-2</c:v>
                </c:pt>
                <c:pt idx="3">
                  <c:v>0.12218308364809236</c:v>
                </c:pt>
                <c:pt idx="4">
                  <c:v>6.1324958621567713E-3</c:v>
                </c:pt>
                <c:pt idx="5">
                  <c:v>3.6497899248822308E-3</c:v>
                </c:pt>
                <c:pt idx="6">
                  <c:v>0.14688282476764422</c:v>
                </c:pt>
                <c:pt idx="7">
                  <c:v>3.2529813690956165E-2</c:v>
                </c:pt>
                <c:pt idx="8">
                  <c:v>0.11668717905190341</c:v>
                </c:pt>
                <c:pt idx="9">
                  <c:v>3.20205406781819E-2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18F-4EAE-A758-BC76CC915F91}"/>
            </c:ext>
          </c:extLst>
        </c:ser>
        <c:ser>
          <c:idx val="4"/>
          <c:order val="3"/>
          <c:tx>
            <c:strRef>
              <c:f>'Regiune, Judete'!$AT$20:$AT$21</c:f>
              <c:strCache>
                <c:ptCount val="2"/>
                <c:pt idx="0">
                  <c:v>Ialomiţa</c:v>
                </c:pt>
                <c:pt idx="1">
                  <c:v>2012</c:v>
                </c:pt>
              </c:strCache>
            </c:strRef>
          </c:tx>
          <c:invertIfNegative val="0"/>
          <c:cat>
            <c:strRef>
              <c:f>'Regiune, Judete'!$A$22:$A$31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'Regiune, Judete'!$AT$22:$AT$31</c:f>
              <c:numCache>
                <c:formatCode>0.0%</c:formatCode>
                <c:ptCount val="10"/>
                <c:pt idx="0">
                  <c:v>0.18196836410192871</c:v>
                </c:pt>
                <c:pt idx="1">
                  <c:v>0.22580845000619501</c:v>
                </c:pt>
                <c:pt idx="2">
                  <c:v>5.7923429562631641E-2</c:v>
                </c:pt>
                <c:pt idx="3">
                  <c:v>0.17478214182463964</c:v>
                </c:pt>
                <c:pt idx="4">
                  <c:v>5.9678685003923503E-3</c:v>
                </c:pt>
                <c:pt idx="5">
                  <c:v>1.1853136744723908E-2</c:v>
                </c:pt>
                <c:pt idx="6">
                  <c:v>0.16325940610415893</c:v>
                </c:pt>
                <c:pt idx="7">
                  <c:v>2.7196134308016349E-2</c:v>
                </c:pt>
                <c:pt idx="8">
                  <c:v>0.12546978895634575</c:v>
                </c:pt>
                <c:pt idx="9">
                  <c:v>2.5771279890967658E-2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18F-4EAE-A758-BC76CC915F91}"/>
            </c:ext>
          </c:extLst>
        </c:ser>
        <c:ser>
          <c:idx val="5"/>
          <c:order val="4"/>
          <c:tx>
            <c:strRef>
              <c:f>'Regiune, Judete'!$AU$20:$AU$21</c:f>
              <c:strCache>
                <c:ptCount val="2"/>
                <c:pt idx="0">
                  <c:v>Ialomiţa</c:v>
                </c:pt>
                <c:pt idx="1">
                  <c:v>2013</c:v>
                </c:pt>
              </c:strCache>
            </c:strRef>
          </c:tx>
          <c:invertIfNegative val="0"/>
          <c:cat>
            <c:strRef>
              <c:f>'Regiune, Judete'!$A$22:$A$31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'Regiune, Judete'!$AU$22:$AU$31</c:f>
              <c:numCache>
                <c:formatCode>0.0%</c:formatCode>
                <c:ptCount val="10"/>
                <c:pt idx="0">
                  <c:v>0.22248822302880528</c:v>
                </c:pt>
                <c:pt idx="1">
                  <c:v>0.22194764074445897</c:v>
                </c:pt>
                <c:pt idx="2">
                  <c:v>5.9715035910108877E-2</c:v>
                </c:pt>
                <c:pt idx="3">
                  <c:v>0.16020542126805154</c:v>
                </c:pt>
                <c:pt idx="4">
                  <c:v>1.482739979921229E-2</c:v>
                </c:pt>
                <c:pt idx="5">
                  <c:v>1.4866012819522739E-2</c:v>
                </c:pt>
                <c:pt idx="6">
                  <c:v>0.12960460267202095</c:v>
                </c:pt>
                <c:pt idx="7">
                  <c:v>3.3554714649779903E-2</c:v>
                </c:pt>
                <c:pt idx="8">
                  <c:v>0.11985481504363267</c:v>
                </c:pt>
                <c:pt idx="9">
                  <c:v>2.2936134064406512E-2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18F-4EAE-A758-BC76CC915F91}"/>
            </c:ext>
          </c:extLst>
        </c:ser>
        <c:ser>
          <c:idx val="6"/>
          <c:order val="5"/>
          <c:tx>
            <c:strRef>
              <c:f>'Regiune, Judete'!$AV$20:$AV$21</c:f>
              <c:strCache>
                <c:ptCount val="2"/>
                <c:pt idx="0">
                  <c:v>Ialomiţa</c:v>
                </c:pt>
                <c:pt idx="1">
                  <c:v>2014</c:v>
                </c:pt>
              </c:strCache>
            </c:strRef>
          </c:tx>
          <c:invertIfNegative val="0"/>
          <c:cat>
            <c:strRef>
              <c:f>'Regiune, Judete'!$A$22:$A$31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'Regiune, Judete'!$AV$22:$AV$31</c:f>
              <c:numCache>
                <c:formatCode>0.0%</c:formatCode>
                <c:ptCount val="10"/>
                <c:pt idx="0">
                  <c:v>0.18603327334826839</c:v>
                </c:pt>
                <c:pt idx="1">
                  <c:v>0.18895295457049469</c:v>
                </c:pt>
                <c:pt idx="2">
                  <c:v>5.277461529986411E-2</c:v>
                </c:pt>
                <c:pt idx="3">
                  <c:v>0.16157405707150463</c:v>
                </c:pt>
                <c:pt idx="4">
                  <c:v>6.8493150684931503E-3</c:v>
                </c:pt>
                <c:pt idx="5">
                  <c:v>1.2137794263469094E-2</c:v>
                </c:pt>
                <c:pt idx="6">
                  <c:v>0.20566307980462006</c:v>
                </c:pt>
                <c:pt idx="7">
                  <c:v>2.7654339123728375E-2</c:v>
                </c:pt>
                <c:pt idx="8">
                  <c:v>0.13437878732234013</c:v>
                </c:pt>
                <c:pt idx="9">
                  <c:v>2.3981784127217302E-2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18F-4EAE-A758-BC76CC915F91}"/>
            </c:ext>
          </c:extLst>
        </c:ser>
        <c:ser>
          <c:idx val="7"/>
          <c:order val="6"/>
          <c:tx>
            <c:strRef>
              <c:f>'Regiune, Judete'!$AW$20:$AW$21</c:f>
              <c:strCache>
                <c:ptCount val="2"/>
                <c:pt idx="0">
                  <c:v>Ialomiţa</c:v>
                </c:pt>
                <c:pt idx="1">
                  <c:v>2015</c:v>
                </c:pt>
              </c:strCache>
            </c:strRef>
          </c:tx>
          <c:invertIfNegative val="0"/>
          <c:val>
            <c:numRef>
              <c:f>'Regiune, Judete'!$AW$22:$AW$31</c:f>
              <c:numCache>
                <c:formatCode>0.0%</c:formatCode>
                <c:ptCount val="10"/>
                <c:pt idx="0">
                  <c:v>0.17855913534352197</c:v>
                </c:pt>
                <c:pt idx="1">
                  <c:v>0.18551218504750105</c:v>
                </c:pt>
                <c:pt idx="2">
                  <c:v>4.9617926476662542E-2</c:v>
                </c:pt>
                <c:pt idx="3">
                  <c:v>0.18573592179540138</c:v>
                </c:pt>
                <c:pt idx="4">
                  <c:v>6.0581027123778062E-3</c:v>
                </c:pt>
                <c:pt idx="5">
                  <c:v>1.1789205562439764E-2</c:v>
                </c:pt>
                <c:pt idx="6">
                  <c:v>0.21217127908577724</c:v>
                </c:pt>
                <c:pt idx="7">
                  <c:v>3.1478039377667633E-2</c:v>
                </c:pt>
                <c:pt idx="8">
                  <c:v>0.11309032080407544</c:v>
                </c:pt>
                <c:pt idx="9">
                  <c:v>2.5987883794575246E-2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50-48F7-B4A8-A40FD20BF7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296384"/>
        <c:axId val="119297920"/>
      </c:barChart>
      <c:catAx>
        <c:axId val="119296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19297920"/>
        <c:crosses val="autoZero"/>
        <c:auto val="1"/>
        <c:lblAlgn val="ctr"/>
        <c:lblOffset val="100"/>
        <c:noMultiLvlLbl val="0"/>
      </c:catAx>
      <c:valAx>
        <c:axId val="119297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ponderi</a:t>
                </a:r>
              </a:p>
            </c:rich>
          </c:tx>
          <c:overlay val="0"/>
        </c:title>
        <c:numFmt formatCode="0.0%" sourceLinked="1"/>
        <c:majorTickMark val="none"/>
        <c:minorTickMark val="none"/>
        <c:tickLblPos val="nextTo"/>
        <c:crossAx val="119296384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800">
                <a:latin typeface="Arial Narrow" panose="020B0606020202030204" pitchFamily="34" charset="0"/>
              </a:defRPr>
            </a:pPr>
            <a:endParaRPr lang="ro-RO"/>
          </a:p>
        </c:txPr>
      </c:dTable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100">
                <a:latin typeface="Arial" panose="020B0604020202020204" pitchFamily="34" charset="0"/>
                <a:cs typeface="Arial" panose="020B0604020202020204" pitchFamily="34" charset="0"/>
              </a:rPr>
              <a:t>Evolu</a:t>
            </a:r>
            <a:r>
              <a:rPr lang="ro-RO" sz="1100">
                <a:latin typeface="Arial" panose="020B0604020202020204" pitchFamily="34" charset="0"/>
                <a:cs typeface="Arial" panose="020B0604020202020204" pitchFamily="34" charset="0"/>
              </a:rPr>
              <a:t>ţia</a:t>
            </a:r>
            <a:r>
              <a:rPr lang="ro-RO" sz="1100" baseline="0">
                <a:latin typeface="Arial" panose="020B0604020202020204" pitchFamily="34" charset="0"/>
                <a:cs typeface="Arial" panose="020B0604020202020204" pitchFamily="34" charset="0"/>
              </a:rPr>
              <a:t> contribuţiilor sectoarelor economiei naţionale la formarea </a:t>
            </a:r>
            <a:r>
              <a:rPr lang="en-US" sz="1100" baseline="0">
                <a:latin typeface="Arial" panose="020B0604020202020204" pitchFamily="34" charset="0"/>
                <a:cs typeface="Arial" panose="020B0604020202020204" pitchFamily="34" charset="0"/>
              </a:rPr>
              <a:t>VAB</a:t>
            </a:r>
            <a:r>
              <a:rPr lang="ro-RO" sz="1100" baseline="0">
                <a:latin typeface="Arial" panose="020B0604020202020204" pitchFamily="34" charset="0"/>
                <a:cs typeface="Arial" panose="020B0604020202020204" pitchFamily="34" charset="0"/>
              </a:rPr>
              <a:t> regiona</a:t>
            </a:r>
            <a:r>
              <a:rPr lang="en-US" sz="1100" baseline="0">
                <a:latin typeface="Arial" panose="020B0604020202020204" pitchFamily="34" charset="0"/>
                <a:cs typeface="Arial" panose="020B0604020202020204" pitchFamily="34" charset="0"/>
              </a:rPr>
              <a:t>l</a:t>
            </a:r>
          </a:p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100" baseline="0">
                <a:latin typeface="Arial" panose="020B0604020202020204" pitchFamily="34" charset="0"/>
                <a:cs typeface="Arial" panose="020B0604020202020204" pitchFamily="34" charset="0"/>
              </a:rPr>
              <a:t>Regiunea Nord- Vest</a:t>
            </a:r>
            <a:endParaRPr lang="vi-VN" sz="11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Regiuni!$J$21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strRef>
              <c:f>Regiuni!$A$23:$A$32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Regiuni!$J$23:$J$32</c:f>
              <c:numCache>
                <c:formatCode>0.0%</c:formatCode>
                <c:ptCount val="10"/>
                <c:pt idx="0">
                  <c:v>7.5863912459903995E-2</c:v>
                </c:pt>
                <c:pt idx="1">
                  <c:v>0.27438178219623727</c:v>
                </c:pt>
                <c:pt idx="2">
                  <c:v>0.11253042746320269</c:v>
                </c:pt>
                <c:pt idx="3">
                  <c:v>0.23179660425719076</c:v>
                </c:pt>
                <c:pt idx="4">
                  <c:v>2.3541946296001398E-2</c:v>
                </c:pt>
                <c:pt idx="5">
                  <c:v>1.8804361838463349E-2</c:v>
                </c:pt>
                <c:pt idx="6">
                  <c:v>9.0821712127761231E-2</c:v>
                </c:pt>
                <c:pt idx="7">
                  <c:v>2.6116431967604707E-2</c:v>
                </c:pt>
                <c:pt idx="8">
                  <c:v>0.12575926473599203</c:v>
                </c:pt>
                <c:pt idx="9">
                  <c:v>2.0383556657642698E-2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B2-4E84-9875-9CF26E1FB215}"/>
            </c:ext>
          </c:extLst>
        </c:ser>
        <c:ser>
          <c:idx val="1"/>
          <c:order val="1"/>
          <c:tx>
            <c:strRef>
              <c:f>Regiuni!$K$21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strRef>
              <c:f>Regiuni!$A$23:$A$32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Regiuni!$K$23:$K$32</c:f>
              <c:numCache>
                <c:formatCode>0.0%</c:formatCode>
                <c:ptCount val="10"/>
                <c:pt idx="0">
                  <c:v>6.8508393574827395E-2</c:v>
                </c:pt>
                <c:pt idx="1">
                  <c:v>0.27406186406954003</c:v>
                </c:pt>
                <c:pt idx="2">
                  <c:v>0.11218025487196995</c:v>
                </c:pt>
                <c:pt idx="3">
                  <c:v>0.21727297930886205</c:v>
                </c:pt>
                <c:pt idx="4">
                  <c:v>2.3821872518751404E-2</c:v>
                </c:pt>
                <c:pt idx="5">
                  <c:v>1.6455216350732799E-2</c:v>
                </c:pt>
                <c:pt idx="6">
                  <c:v>0.10846109307900201</c:v>
                </c:pt>
                <c:pt idx="7">
                  <c:v>2.6432075318684262E-2</c:v>
                </c:pt>
                <c:pt idx="8">
                  <c:v>0.12670045093893748</c:v>
                </c:pt>
                <c:pt idx="9">
                  <c:v>2.6105799968692656E-2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B2-4E84-9875-9CF26E1FB215}"/>
            </c:ext>
          </c:extLst>
        </c:ser>
        <c:ser>
          <c:idx val="2"/>
          <c:order val="2"/>
          <c:tx>
            <c:strRef>
              <c:f>Regiuni!$L$21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Regiuni!$A$23:$A$32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Regiuni!$L$23:$L$32</c:f>
              <c:numCache>
                <c:formatCode>0.0%</c:formatCode>
                <c:ptCount val="10"/>
                <c:pt idx="0">
                  <c:v>6.7854547211931834E-2</c:v>
                </c:pt>
                <c:pt idx="1">
                  <c:v>0.33407932132441365</c:v>
                </c:pt>
                <c:pt idx="2">
                  <c:v>9.7528016372081944E-2</c:v>
                </c:pt>
                <c:pt idx="3">
                  <c:v>0.15871699978995851</c:v>
                </c:pt>
                <c:pt idx="4">
                  <c:v>2.6881590515791216E-2</c:v>
                </c:pt>
                <c:pt idx="5">
                  <c:v>1.5970586759208833E-2</c:v>
                </c:pt>
                <c:pt idx="6">
                  <c:v>0.10557650806986758</c:v>
                </c:pt>
                <c:pt idx="7">
                  <c:v>3.3247891685517734E-2</c:v>
                </c:pt>
                <c:pt idx="8">
                  <c:v>0.12917550358836333</c:v>
                </c:pt>
                <c:pt idx="9">
                  <c:v>3.096903468286526E-2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B2-4E84-9875-9CF26E1FB215}"/>
            </c:ext>
          </c:extLst>
        </c:ser>
        <c:ser>
          <c:idx val="3"/>
          <c:order val="3"/>
          <c:tx>
            <c:strRef>
              <c:f>Regiuni!$M$21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strRef>
              <c:f>Regiuni!$A$23:$A$32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Regiuni!$M$23:$M$32</c:f>
              <c:numCache>
                <c:formatCode>0.0%</c:formatCode>
                <c:ptCount val="10"/>
                <c:pt idx="0">
                  <c:v>7.8221494131307828E-2</c:v>
                </c:pt>
                <c:pt idx="1">
                  <c:v>0.34232003786730175</c:v>
                </c:pt>
                <c:pt idx="2">
                  <c:v>7.9268022099120636E-2</c:v>
                </c:pt>
                <c:pt idx="3">
                  <c:v>0.14118512820892101</c:v>
                </c:pt>
                <c:pt idx="4">
                  <c:v>3.1941290890399307E-2</c:v>
                </c:pt>
                <c:pt idx="5">
                  <c:v>1.6052925470937587E-2</c:v>
                </c:pt>
                <c:pt idx="6">
                  <c:v>0.10727836164752347</c:v>
                </c:pt>
                <c:pt idx="7">
                  <c:v>3.8987789274382623E-2</c:v>
                </c:pt>
                <c:pt idx="8">
                  <c:v>0.12877840972124638</c:v>
                </c:pt>
                <c:pt idx="9">
                  <c:v>3.5966540688859475E-2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3B2-4E84-9875-9CF26E1FB215}"/>
            </c:ext>
          </c:extLst>
        </c:ser>
        <c:ser>
          <c:idx val="4"/>
          <c:order val="4"/>
          <c:tx>
            <c:strRef>
              <c:f>Regiuni!$N$21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Regiuni!$A$23:$A$32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Regiuni!$N$23:$N$32</c:f>
              <c:numCache>
                <c:formatCode>0.0%</c:formatCode>
                <c:ptCount val="10"/>
                <c:pt idx="0">
                  <c:v>5.5725359612362933E-2</c:v>
                </c:pt>
                <c:pt idx="1">
                  <c:v>0.29432096848507966</c:v>
                </c:pt>
                <c:pt idx="2">
                  <c:v>8.1048010760945324E-2</c:v>
                </c:pt>
                <c:pt idx="3">
                  <c:v>0.19596869604548758</c:v>
                </c:pt>
                <c:pt idx="4">
                  <c:v>4.0743409849235371E-2</c:v>
                </c:pt>
                <c:pt idx="5">
                  <c:v>1.8732078452287124E-2</c:v>
                </c:pt>
                <c:pt idx="6">
                  <c:v>0.11052922045592248</c:v>
                </c:pt>
                <c:pt idx="7">
                  <c:v>3.6102161471562644E-2</c:v>
                </c:pt>
                <c:pt idx="8">
                  <c:v>0.1295667774377946</c:v>
                </c:pt>
                <c:pt idx="9">
                  <c:v>3.7263317429322228E-2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3B2-4E84-9875-9CF26E1FB215}"/>
            </c:ext>
          </c:extLst>
        </c:ser>
        <c:ser>
          <c:idx val="5"/>
          <c:order val="5"/>
          <c:tx>
            <c:strRef>
              <c:f>Regiuni!$O$21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Regiuni!$A$23:$A$32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Regiuni!$O$23:$O$32</c:f>
              <c:numCache>
                <c:formatCode>0.0%</c:formatCode>
                <c:ptCount val="10"/>
                <c:pt idx="0">
                  <c:v>6.2235540506527486E-2</c:v>
                </c:pt>
                <c:pt idx="1">
                  <c:v>0.29928622649842568</c:v>
                </c:pt>
                <c:pt idx="2">
                  <c:v>7.6248232979216818E-2</c:v>
                </c:pt>
                <c:pt idx="3">
                  <c:v>0.17455553392125853</c:v>
                </c:pt>
                <c:pt idx="4">
                  <c:v>5.107699224173002E-2</c:v>
                </c:pt>
                <c:pt idx="5">
                  <c:v>2.4507964851127016E-2</c:v>
                </c:pt>
                <c:pt idx="6">
                  <c:v>0.11010063114104031</c:v>
                </c:pt>
                <c:pt idx="7">
                  <c:v>4.2155219221386923E-2</c:v>
                </c:pt>
                <c:pt idx="8">
                  <c:v>0.12985643797104066</c:v>
                </c:pt>
                <c:pt idx="9">
                  <c:v>2.9977220668246499E-2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3B2-4E84-9875-9CF26E1FB215}"/>
            </c:ext>
          </c:extLst>
        </c:ser>
        <c:ser>
          <c:idx val="6"/>
          <c:order val="6"/>
          <c:tx>
            <c:strRef>
              <c:f>Regiuni!$Q$21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val>
            <c:numRef>
              <c:f>Regiuni!$Q$23:$Q$32</c:f>
              <c:numCache>
                <c:formatCode>0.0%</c:formatCode>
                <c:ptCount val="10"/>
                <c:pt idx="0">
                  <c:v>4.9998677136320405E-2</c:v>
                </c:pt>
                <c:pt idx="1">
                  <c:v>0.28081610941614366</c:v>
                </c:pt>
                <c:pt idx="2">
                  <c:v>6.6221163312394943E-2</c:v>
                </c:pt>
                <c:pt idx="3">
                  <c:v>0.20746679960286238</c:v>
                </c:pt>
                <c:pt idx="4">
                  <c:v>5.2675039233351748E-2</c:v>
                </c:pt>
                <c:pt idx="5">
                  <c:v>2.1979031914434392E-2</c:v>
                </c:pt>
                <c:pt idx="6">
                  <c:v>0.11378716376634605</c:v>
                </c:pt>
                <c:pt idx="7">
                  <c:v>4.7868170368132068E-2</c:v>
                </c:pt>
                <c:pt idx="8">
                  <c:v>0.12281884147776405</c:v>
                </c:pt>
                <c:pt idx="9">
                  <c:v>3.6369003772250212E-2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3B2-4E84-9875-9CF26E1FB2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520256"/>
        <c:axId val="117521792"/>
      </c:barChart>
      <c:catAx>
        <c:axId val="117520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17521792"/>
        <c:crosses val="autoZero"/>
        <c:auto val="1"/>
        <c:lblAlgn val="ctr"/>
        <c:lblOffset val="100"/>
        <c:noMultiLvlLbl val="0"/>
      </c:catAx>
      <c:valAx>
        <c:axId val="11752179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ponderi</a:t>
                </a:r>
              </a:p>
            </c:rich>
          </c:tx>
          <c:overlay val="0"/>
        </c:title>
        <c:numFmt formatCode="0.0%" sourceLinked="1"/>
        <c:majorTickMark val="none"/>
        <c:minorTickMark val="none"/>
        <c:tickLblPos val="nextTo"/>
        <c:crossAx val="117520256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800">
                <a:latin typeface="Arial Narrow" panose="020B0606020202030204" pitchFamily="34" charset="0"/>
              </a:defRPr>
            </a:pPr>
            <a:endParaRPr lang="ro-RO"/>
          </a:p>
        </c:txPr>
      </c:dTable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100">
                <a:latin typeface="Arial" panose="020B0604020202020204" pitchFamily="34" charset="0"/>
                <a:cs typeface="Arial" panose="020B0604020202020204" pitchFamily="34" charset="0"/>
              </a:rPr>
              <a:t>Evolu</a:t>
            </a:r>
            <a:r>
              <a:rPr lang="ro-RO" sz="1100">
                <a:latin typeface="Arial" panose="020B0604020202020204" pitchFamily="34" charset="0"/>
                <a:cs typeface="Arial" panose="020B0604020202020204" pitchFamily="34" charset="0"/>
              </a:rPr>
              <a:t>ţia</a:t>
            </a:r>
            <a:r>
              <a:rPr lang="ro-RO" sz="1100" baseline="0">
                <a:latin typeface="Arial" panose="020B0604020202020204" pitchFamily="34" charset="0"/>
                <a:cs typeface="Arial" panose="020B0604020202020204" pitchFamily="34" charset="0"/>
              </a:rPr>
              <a:t> contribuţiilor sectoarelor economiei naţionale la formarea </a:t>
            </a:r>
            <a:r>
              <a:rPr lang="en-US" sz="1100" baseline="0">
                <a:latin typeface="Arial" panose="020B0604020202020204" pitchFamily="34" charset="0"/>
                <a:cs typeface="Arial" panose="020B0604020202020204" pitchFamily="34" charset="0"/>
              </a:rPr>
              <a:t>VAB</a:t>
            </a:r>
            <a:r>
              <a:rPr lang="ro-RO" sz="1100" baseline="0">
                <a:latin typeface="Arial" panose="020B0604020202020204" pitchFamily="34" charset="0"/>
                <a:cs typeface="Arial" panose="020B0604020202020204" pitchFamily="34" charset="0"/>
              </a:rPr>
              <a:t> a judeţului Prahova</a:t>
            </a:r>
            <a:endParaRPr lang="vi-VN" sz="11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3222056294687301"/>
          <c:y val="5.9966531029258925E-2"/>
          <c:w val="0.84670664011826113"/>
          <c:h val="0.47346474308161152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'Regiune, Judete'!$AY$20:$AY$21</c:f>
              <c:strCache>
                <c:ptCount val="2"/>
                <c:pt idx="0">
                  <c:v>Prahova</c:v>
                </c:pt>
                <c:pt idx="1">
                  <c:v>2009</c:v>
                </c:pt>
              </c:strCache>
            </c:strRef>
          </c:tx>
          <c:invertIfNegative val="0"/>
          <c:cat>
            <c:strRef>
              <c:f>'Regiune, Judete'!$A$22:$A$31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'Regiune, Judete'!$AY$22:$AY$31</c:f>
              <c:numCache>
                <c:formatCode>0.0%</c:formatCode>
                <c:ptCount val="10"/>
                <c:pt idx="0">
                  <c:v>3.4573501245232036E-2</c:v>
                </c:pt>
                <c:pt idx="1">
                  <c:v>0.38435077019907427</c:v>
                </c:pt>
                <c:pt idx="2">
                  <c:v>0.12936848559166156</c:v>
                </c:pt>
                <c:pt idx="3">
                  <c:v>0.18112564635410164</c:v>
                </c:pt>
                <c:pt idx="4">
                  <c:v>3.5083530924618696E-2</c:v>
                </c:pt>
                <c:pt idx="5">
                  <c:v>9.0069071040623314E-3</c:v>
                </c:pt>
                <c:pt idx="6">
                  <c:v>7.4605405229431959E-2</c:v>
                </c:pt>
                <c:pt idx="7">
                  <c:v>4.5701914781636752E-2</c:v>
                </c:pt>
                <c:pt idx="8">
                  <c:v>8.7969267998893111E-2</c:v>
                </c:pt>
                <c:pt idx="9">
                  <c:v>1.8214570571287496E-2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1F5-470A-9F7D-FE45BDC20BCC}"/>
            </c:ext>
          </c:extLst>
        </c:ser>
        <c:ser>
          <c:idx val="2"/>
          <c:order val="1"/>
          <c:tx>
            <c:strRef>
              <c:f>'Regiune, Judete'!$AZ$20:$AZ$21</c:f>
              <c:strCache>
                <c:ptCount val="2"/>
                <c:pt idx="0">
                  <c:v>Prahova</c:v>
                </c:pt>
                <c:pt idx="1">
                  <c:v>2010</c:v>
                </c:pt>
              </c:strCache>
            </c:strRef>
          </c:tx>
          <c:invertIfNegative val="0"/>
          <c:cat>
            <c:strRef>
              <c:f>'Regiune, Judete'!$A$22:$A$31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'Regiune, Judete'!$AZ$22:$AZ$31</c:f>
              <c:numCache>
                <c:formatCode>0.0%</c:formatCode>
                <c:ptCount val="10"/>
                <c:pt idx="0">
                  <c:v>3.7557402143013348E-2</c:v>
                </c:pt>
                <c:pt idx="1">
                  <c:v>0.46920329470078004</c:v>
                </c:pt>
                <c:pt idx="2">
                  <c:v>0.12877517797701488</c:v>
                </c:pt>
                <c:pt idx="3">
                  <c:v>0.14040138980003405</c:v>
                </c:pt>
                <c:pt idx="4">
                  <c:v>2.6714775129382615E-2</c:v>
                </c:pt>
                <c:pt idx="5">
                  <c:v>9.9861505940666267E-3</c:v>
                </c:pt>
                <c:pt idx="6">
                  <c:v>1.2932186505333241E-2</c:v>
                </c:pt>
                <c:pt idx="7">
                  <c:v>5.4109871953738134E-2</c:v>
                </c:pt>
                <c:pt idx="8">
                  <c:v>9.7450008504021204E-2</c:v>
                </c:pt>
                <c:pt idx="9">
                  <c:v>2.2869742692616084E-2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1F5-470A-9F7D-FE45BDC20BCC}"/>
            </c:ext>
          </c:extLst>
        </c:ser>
        <c:ser>
          <c:idx val="3"/>
          <c:order val="2"/>
          <c:tx>
            <c:strRef>
              <c:f>'Regiune, Judete'!$BA$20:$BA$21</c:f>
              <c:strCache>
                <c:ptCount val="2"/>
                <c:pt idx="0">
                  <c:v>Prahova</c:v>
                </c:pt>
                <c:pt idx="1">
                  <c:v>2011</c:v>
                </c:pt>
              </c:strCache>
            </c:strRef>
          </c:tx>
          <c:invertIfNegative val="0"/>
          <c:cat>
            <c:strRef>
              <c:f>'Regiune, Judete'!$A$22:$A$31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'Regiune, Judete'!$BA$22:$BA$31</c:f>
              <c:numCache>
                <c:formatCode>0.0%</c:formatCode>
                <c:ptCount val="10"/>
                <c:pt idx="0">
                  <c:v>4.1784389054960187E-2</c:v>
                </c:pt>
                <c:pt idx="1">
                  <c:v>0.52987917174444088</c:v>
                </c:pt>
                <c:pt idx="2">
                  <c:v>0.10240618185991354</c:v>
                </c:pt>
                <c:pt idx="3">
                  <c:v>0.10117658631487483</c:v>
                </c:pt>
                <c:pt idx="4">
                  <c:v>3.0586872291474259E-2</c:v>
                </c:pt>
                <c:pt idx="5">
                  <c:v>7.4704760447463475E-3</c:v>
                </c:pt>
                <c:pt idx="6">
                  <c:v>1.2563734035751173E-2</c:v>
                </c:pt>
                <c:pt idx="7">
                  <c:v>5.8386661347527423E-2</c:v>
                </c:pt>
                <c:pt idx="8">
                  <c:v>8.5973320509107207E-2</c:v>
                </c:pt>
                <c:pt idx="9">
                  <c:v>2.9772606797204171E-2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1F5-470A-9F7D-FE45BDC20BCC}"/>
            </c:ext>
          </c:extLst>
        </c:ser>
        <c:ser>
          <c:idx val="4"/>
          <c:order val="3"/>
          <c:tx>
            <c:strRef>
              <c:f>'Regiune, Judete'!$BB$20:$BB$21</c:f>
              <c:strCache>
                <c:ptCount val="2"/>
                <c:pt idx="0">
                  <c:v>Prahova</c:v>
                </c:pt>
                <c:pt idx="1">
                  <c:v>2012</c:v>
                </c:pt>
              </c:strCache>
            </c:strRef>
          </c:tx>
          <c:invertIfNegative val="0"/>
          <c:cat>
            <c:strRef>
              <c:f>'Regiune, Judete'!$A$22:$A$31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'Regiune, Judete'!$BB$22:$BB$31</c:f>
              <c:numCache>
                <c:formatCode>0.0%</c:formatCode>
                <c:ptCount val="10"/>
                <c:pt idx="0">
                  <c:v>3.1705204308846748E-2</c:v>
                </c:pt>
                <c:pt idx="1">
                  <c:v>0.47781539131959766</c:v>
                </c:pt>
                <c:pt idx="2">
                  <c:v>9.7969400173246679E-2</c:v>
                </c:pt>
                <c:pt idx="3">
                  <c:v>0.15585292101333362</c:v>
                </c:pt>
                <c:pt idx="4">
                  <c:v>2.6157059270557101E-2</c:v>
                </c:pt>
                <c:pt idx="5">
                  <c:v>1.0830574318040508E-2</c:v>
                </c:pt>
                <c:pt idx="6">
                  <c:v>1.5082026454660922E-2</c:v>
                </c:pt>
                <c:pt idx="7">
                  <c:v>6.7560888766069166E-2</c:v>
                </c:pt>
                <c:pt idx="8">
                  <c:v>8.9657811246153768E-2</c:v>
                </c:pt>
                <c:pt idx="9">
                  <c:v>2.736872312949392E-2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1F5-470A-9F7D-FE45BDC20BCC}"/>
            </c:ext>
          </c:extLst>
        </c:ser>
        <c:ser>
          <c:idx val="5"/>
          <c:order val="4"/>
          <c:tx>
            <c:strRef>
              <c:f>'Regiune, Judete'!$BC$20:$BC$21</c:f>
              <c:strCache>
                <c:ptCount val="2"/>
                <c:pt idx="0">
                  <c:v>Prahova</c:v>
                </c:pt>
                <c:pt idx="1">
                  <c:v>2013</c:v>
                </c:pt>
              </c:strCache>
            </c:strRef>
          </c:tx>
          <c:invertIfNegative val="0"/>
          <c:cat>
            <c:strRef>
              <c:f>'Regiune, Judete'!$A$22:$A$31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'Regiune, Judete'!$BC$22:$BC$31</c:f>
              <c:numCache>
                <c:formatCode>0.0%</c:formatCode>
                <c:ptCount val="10"/>
                <c:pt idx="0">
                  <c:v>3.0149293856967553E-2</c:v>
                </c:pt>
                <c:pt idx="1">
                  <c:v>0.51774571912982026</c:v>
                </c:pt>
                <c:pt idx="2">
                  <c:v>8.1194524301987273E-2</c:v>
                </c:pt>
                <c:pt idx="3">
                  <c:v>0.12647700319574712</c:v>
                </c:pt>
                <c:pt idx="4">
                  <c:v>2.5071654980725791E-2</c:v>
                </c:pt>
                <c:pt idx="5">
                  <c:v>1.1954782563448806E-2</c:v>
                </c:pt>
                <c:pt idx="6">
                  <c:v>4.2715474440527458E-2</c:v>
                </c:pt>
                <c:pt idx="7">
                  <c:v>6.6633711879767077E-2</c:v>
                </c:pt>
                <c:pt idx="8">
                  <c:v>7.6645896478607575E-2</c:v>
                </c:pt>
                <c:pt idx="9">
                  <c:v>2.1411939172401237E-2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1F5-470A-9F7D-FE45BDC20BCC}"/>
            </c:ext>
          </c:extLst>
        </c:ser>
        <c:ser>
          <c:idx val="6"/>
          <c:order val="5"/>
          <c:tx>
            <c:strRef>
              <c:f>'Regiune, Judete'!$BD$20:$BD$21</c:f>
              <c:strCache>
                <c:ptCount val="2"/>
                <c:pt idx="0">
                  <c:v>Prahova</c:v>
                </c:pt>
                <c:pt idx="1">
                  <c:v>2014</c:v>
                </c:pt>
              </c:strCache>
            </c:strRef>
          </c:tx>
          <c:invertIfNegative val="0"/>
          <c:cat>
            <c:strRef>
              <c:f>'Regiune, Judete'!$A$22:$A$31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'Regiune, Judete'!$BD$22:$BD$31</c:f>
              <c:numCache>
                <c:formatCode>0.0%</c:formatCode>
                <c:ptCount val="10"/>
                <c:pt idx="0">
                  <c:v>2.0654444186586213E-2</c:v>
                </c:pt>
                <c:pt idx="1">
                  <c:v>0.61788065936273617</c:v>
                </c:pt>
                <c:pt idx="2">
                  <c:v>6.4505737730470414E-2</c:v>
                </c:pt>
                <c:pt idx="3">
                  <c:v>0.10539897403213684</c:v>
                </c:pt>
                <c:pt idx="4">
                  <c:v>1.573935844102763E-2</c:v>
                </c:pt>
                <c:pt idx="5">
                  <c:v>8.9261282355915933E-3</c:v>
                </c:pt>
                <c:pt idx="6">
                  <c:v>1.130920011222606E-2</c:v>
                </c:pt>
                <c:pt idx="7">
                  <c:v>6.0941521217306373E-2</c:v>
                </c:pt>
                <c:pt idx="8">
                  <c:v>7.7855096760338471E-2</c:v>
                </c:pt>
                <c:pt idx="9">
                  <c:v>1.6788879921580308E-2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1F5-470A-9F7D-FE45BDC20BCC}"/>
            </c:ext>
          </c:extLst>
        </c:ser>
        <c:ser>
          <c:idx val="0"/>
          <c:order val="6"/>
          <c:tx>
            <c:strRef>
              <c:f>'Regiune, Judete'!$BE$20:$BE$21</c:f>
              <c:strCache>
                <c:ptCount val="2"/>
                <c:pt idx="0">
                  <c:v>Prahova</c:v>
                </c:pt>
                <c:pt idx="1">
                  <c:v>2015</c:v>
                </c:pt>
              </c:strCache>
            </c:strRef>
          </c:tx>
          <c:invertIfNegative val="0"/>
          <c:cat>
            <c:strRef>
              <c:f>'Regiune, Judete'!$A$22:$A$31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'Regiune, Judete'!$BE$22:$BE$31</c:f>
              <c:numCache>
                <c:formatCode>0.0%</c:formatCode>
                <c:ptCount val="10"/>
                <c:pt idx="0">
                  <c:v>2.4009089328529899E-2</c:v>
                </c:pt>
                <c:pt idx="1">
                  <c:v>0.52088564347027977</c:v>
                </c:pt>
                <c:pt idx="2">
                  <c:v>7.2908706428435693E-2</c:v>
                </c:pt>
                <c:pt idx="3">
                  <c:v>0.15161549876072988</c:v>
                </c:pt>
                <c:pt idx="4">
                  <c:v>2.2331121650635E-2</c:v>
                </c:pt>
                <c:pt idx="5">
                  <c:v>1.060960767902702E-2</c:v>
                </c:pt>
                <c:pt idx="6">
                  <c:v>1.4689292948896787E-2</c:v>
                </c:pt>
                <c:pt idx="7">
                  <c:v>7.8512714143043713E-2</c:v>
                </c:pt>
                <c:pt idx="8">
                  <c:v>7.9066645641529501E-2</c:v>
                </c:pt>
                <c:pt idx="9">
                  <c:v>2.5371679948892743E-2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08-48C2-A56F-034DA71DCF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359744"/>
        <c:axId val="119382016"/>
      </c:barChart>
      <c:catAx>
        <c:axId val="119359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19382016"/>
        <c:crosses val="autoZero"/>
        <c:auto val="1"/>
        <c:lblAlgn val="ctr"/>
        <c:lblOffset val="100"/>
        <c:noMultiLvlLbl val="0"/>
      </c:catAx>
      <c:valAx>
        <c:axId val="119382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ponderi</a:t>
                </a:r>
              </a:p>
            </c:rich>
          </c:tx>
          <c:overlay val="0"/>
        </c:title>
        <c:numFmt formatCode="0.0%" sourceLinked="1"/>
        <c:majorTickMark val="none"/>
        <c:minorTickMark val="none"/>
        <c:tickLblPos val="nextTo"/>
        <c:crossAx val="119359744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800">
                <a:latin typeface="Arial Narrow" panose="020B0606020202030204" pitchFamily="34" charset="0"/>
              </a:defRPr>
            </a:pPr>
            <a:endParaRPr lang="ro-RO"/>
          </a:p>
        </c:txPr>
      </c:dTable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100">
                <a:latin typeface="Arial" panose="020B0604020202020204" pitchFamily="34" charset="0"/>
                <a:cs typeface="Arial" panose="020B0604020202020204" pitchFamily="34" charset="0"/>
              </a:rPr>
              <a:t>Evolu</a:t>
            </a:r>
            <a:r>
              <a:rPr lang="ro-RO" sz="1100">
                <a:latin typeface="Arial" panose="020B0604020202020204" pitchFamily="34" charset="0"/>
                <a:cs typeface="Arial" panose="020B0604020202020204" pitchFamily="34" charset="0"/>
              </a:rPr>
              <a:t>ţia</a:t>
            </a:r>
            <a:r>
              <a:rPr lang="ro-RO" sz="1100" baseline="0">
                <a:latin typeface="Arial" panose="020B0604020202020204" pitchFamily="34" charset="0"/>
                <a:cs typeface="Arial" panose="020B0604020202020204" pitchFamily="34" charset="0"/>
              </a:rPr>
              <a:t> contribuţiilor sectoarelor economiei naţionale la formarea </a:t>
            </a:r>
            <a:r>
              <a:rPr lang="en-US" sz="1100" baseline="0">
                <a:latin typeface="Arial" panose="020B0604020202020204" pitchFamily="34" charset="0"/>
                <a:cs typeface="Arial" panose="020B0604020202020204" pitchFamily="34" charset="0"/>
              </a:rPr>
              <a:t>VAB</a:t>
            </a:r>
            <a:r>
              <a:rPr lang="ro-RO" sz="1100" baseline="0">
                <a:latin typeface="Arial" panose="020B0604020202020204" pitchFamily="34" charset="0"/>
                <a:cs typeface="Arial" panose="020B0604020202020204" pitchFamily="34" charset="0"/>
              </a:rPr>
              <a:t> a judeţului Teleorman</a:t>
            </a:r>
            <a:endParaRPr lang="vi-VN" sz="11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4383366141732284"/>
          <c:y val="0.11404049241319585"/>
          <c:w val="0.83533300524934384"/>
          <c:h val="0.4178198432266673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'Regiune, Judete'!$BG$20:$BG$21</c:f>
              <c:strCache>
                <c:ptCount val="2"/>
                <c:pt idx="0">
                  <c:v>Teleorman</c:v>
                </c:pt>
                <c:pt idx="1">
                  <c:v>2009</c:v>
                </c:pt>
              </c:strCache>
            </c:strRef>
          </c:tx>
          <c:invertIfNegative val="0"/>
          <c:cat>
            <c:strRef>
              <c:f>'Regiune, Judete'!$A$22:$A$31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'Regiune, Judete'!$BG$22:$BG$31</c:f>
              <c:numCache>
                <c:formatCode>0.0%</c:formatCode>
                <c:ptCount val="10"/>
                <c:pt idx="0">
                  <c:v>0.12086548010083263</c:v>
                </c:pt>
                <c:pt idx="1">
                  <c:v>0.22853487128561609</c:v>
                </c:pt>
                <c:pt idx="2">
                  <c:v>5.2918035291421597E-2</c:v>
                </c:pt>
                <c:pt idx="3">
                  <c:v>0.1748911465892598</c:v>
                </c:pt>
                <c:pt idx="4">
                  <c:v>5.8628065082881372E-3</c:v>
                </c:pt>
                <c:pt idx="5">
                  <c:v>9.013826292872968E-3</c:v>
                </c:pt>
                <c:pt idx="6">
                  <c:v>0.20491177144603165</c:v>
                </c:pt>
                <c:pt idx="7">
                  <c:v>2.9428615079061953E-2</c:v>
                </c:pt>
                <c:pt idx="8">
                  <c:v>0.14546253151019786</c:v>
                </c:pt>
                <c:pt idx="9">
                  <c:v>2.8110915896417385E-2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BF-45B2-A2C7-4B8AEE9A131C}"/>
            </c:ext>
          </c:extLst>
        </c:ser>
        <c:ser>
          <c:idx val="2"/>
          <c:order val="1"/>
          <c:tx>
            <c:strRef>
              <c:f>'Regiune, Judete'!$BH$20:$BH$21</c:f>
              <c:strCache>
                <c:ptCount val="2"/>
                <c:pt idx="0">
                  <c:v>Teleorman</c:v>
                </c:pt>
                <c:pt idx="1">
                  <c:v>2010</c:v>
                </c:pt>
              </c:strCache>
            </c:strRef>
          </c:tx>
          <c:invertIfNegative val="0"/>
          <c:cat>
            <c:strRef>
              <c:f>'Regiune, Judete'!$A$22:$A$31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'Regiune, Judete'!$BH$22:$BH$31</c:f>
              <c:numCache>
                <c:formatCode>0.0%</c:formatCode>
                <c:ptCount val="10"/>
                <c:pt idx="0">
                  <c:v>0.14546715545427524</c:v>
                </c:pt>
                <c:pt idx="1">
                  <c:v>0.35971465372040029</c:v>
                </c:pt>
                <c:pt idx="2">
                  <c:v>4.1533736252848508E-2</c:v>
                </c:pt>
                <c:pt idx="3">
                  <c:v>0.1363717427920341</c:v>
                </c:pt>
                <c:pt idx="4">
                  <c:v>5.3502427424947981E-3</c:v>
                </c:pt>
                <c:pt idx="5">
                  <c:v>9.3332012285742595E-3</c:v>
                </c:pt>
                <c:pt idx="6">
                  <c:v>8.3800653918557413E-2</c:v>
                </c:pt>
                <c:pt idx="7">
                  <c:v>3.2933716437134643E-2</c:v>
                </c:pt>
                <c:pt idx="8">
                  <c:v>0.16021004656692758</c:v>
                </c:pt>
                <c:pt idx="9">
                  <c:v>2.5284850886753193E-2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BF-45B2-A2C7-4B8AEE9A131C}"/>
            </c:ext>
          </c:extLst>
        </c:ser>
        <c:ser>
          <c:idx val="3"/>
          <c:order val="2"/>
          <c:tx>
            <c:strRef>
              <c:f>'Regiune, Judete'!$BI$20:$BI$21</c:f>
              <c:strCache>
                <c:ptCount val="2"/>
                <c:pt idx="0">
                  <c:v>Teleorman</c:v>
                </c:pt>
                <c:pt idx="1">
                  <c:v>2011</c:v>
                </c:pt>
              </c:strCache>
            </c:strRef>
          </c:tx>
          <c:invertIfNegative val="0"/>
          <c:cat>
            <c:strRef>
              <c:f>'Regiune, Judete'!$A$22:$A$31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'Regiune, Judete'!$BI$22:$BI$31</c:f>
              <c:numCache>
                <c:formatCode>0.0%</c:formatCode>
                <c:ptCount val="10"/>
                <c:pt idx="0">
                  <c:v>0.21166458463460339</c:v>
                </c:pt>
                <c:pt idx="1">
                  <c:v>0.31335883822610872</c:v>
                </c:pt>
                <c:pt idx="2">
                  <c:v>3.8393972517176765E-2</c:v>
                </c:pt>
                <c:pt idx="3">
                  <c:v>0.10614459712679575</c:v>
                </c:pt>
                <c:pt idx="4">
                  <c:v>4.0404434728294816E-3</c:v>
                </c:pt>
                <c:pt idx="5">
                  <c:v>4.9773579013116806E-3</c:v>
                </c:pt>
                <c:pt idx="6">
                  <c:v>8.3561055590256103E-2</c:v>
                </c:pt>
                <c:pt idx="7">
                  <c:v>4.1887882573391634E-2</c:v>
                </c:pt>
                <c:pt idx="8">
                  <c:v>0.14855949406620864</c:v>
                </c:pt>
                <c:pt idx="9">
                  <c:v>4.7411773891317927E-2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BF-45B2-A2C7-4B8AEE9A131C}"/>
            </c:ext>
          </c:extLst>
        </c:ser>
        <c:ser>
          <c:idx val="4"/>
          <c:order val="3"/>
          <c:tx>
            <c:strRef>
              <c:f>'Regiune, Judete'!$BJ$20:$BJ$21</c:f>
              <c:strCache>
                <c:ptCount val="2"/>
                <c:pt idx="0">
                  <c:v>Teleorman</c:v>
                </c:pt>
                <c:pt idx="1">
                  <c:v>2012</c:v>
                </c:pt>
              </c:strCache>
            </c:strRef>
          </c:tx>
          <c:invertIfNegative val="0"/>
          <c:cat>
            <c:strRef>
              <c:f>'Regiune, Judete'!$A$22:$A$31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'Regiune, Judete'!$BJ$22:$BJ$31</c:f>
              <c:numCache>
                <c:formatCode>0.0%</c:formatCode>
                <c:ptCount val="10"/>
                <c:pt idx="0">
                  <c:v>0.1431616982836495</c:v>
                </c:pt>
                <c:pt idx="1">
                  <c:v>0.32814814814814813</c:v>
                </c:pt>
                <c:pt idx="2">
                  <c:v>3.8536585365853658E-2</c:v>
                </c:pt>
                <c:pt idx="3">
                  <c:v>0.15271906052393858</c:v>
                </c:pt>
                <c:pt idx="4">
                  <c:v>7.6603432700993674E-3</c:v>
                </c:pt>
                <c:pt idx="5">
                  <c:v>1.3640469738030713E-2</c:v>
                </c:pt>
                <c:pt idx="6">
                  <c:v>9.5248419150858188E-2</c:v>
                </c:pt>
                <c:pt idx="7">
                  <c:v>4.0632339656729903E-2</c:v>
                </c:pt>
                <c:pt idx="8">
                  <c:v>0.15009936766034326</c:v>
                </c:pt>
                <c:pt idx="9">
                  <c:v>3.0153568202348692E-2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BF-45B2-A2C7-4B8AEE9A131C}"/>
            </c:ext>
          </c:extLst>
        </c:ser>
        <c:ser>
          <c:idx val="5"/>
          <c:order val="4"/>
          <c:tx>
            <c:strRef>
              <c:f>'Regiune, Judete'!$BK$20:$BK$21</c:f>
              <c:strCache>
                <c:ptCount val="2"/>
                <c:pt idx="0">
                  <c:v>Teleorman</c:v>
                </c:pt>
                <c:pt idx="1">
                  <c:v>2013</c:v>
                </c:pt>
              </c:strCache>
            </c:strRef>
          </c:tx>
          <c:invertIfNegative val="0"/>
          <c:cat>
            <c:strRef>
              <c:f>'Regiune, Judete'!$A$22:$A$31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'Regiune, Judete'!$BK$22:$BK$31</c:f>
              <c:numCache>
                <c:formatCode>0.0%</c:formatCode>
                <c:ptCount val="10"/>
                <c:pt idx="0">
                  <c:v>0.17953483613545684</c:v>
                </c:pt>
                <c:pt idx="1">
                  <c:v>0.26666780343075408</c:v>
                </c:pt>
                <c:pt idx="2">
                  <c:v>4.4623674248883131E-2</c:v>
                </c:pt>
                <c:pt idx="3">
                  <c:v>0.14268662824404052</c:v>
                </c:pt>
                <c:pt idx="4">
                  <c:v>9.6170241789721393E-3</c:v>
                </c:pt>
                <c:pt idx="5">
                  <c:v>1.5772601711966715E-2</c:v>
                </c:pt>
                <c:pt idx="6">
                  <c:v>0.12554990962725507</c:v>
                </c:pt>
                <c:pt idx="7">
                  <c:v>5.0335913787811618E-2</c:v>
                </c:pt>
                <c:pt idx="8">
                  <c:v>0.1436074071547932</c:v>
                </c:pt>
                <c:pt idx="9">
                  <c:v>2.1604201480066844E-2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8BF-45B2-A2C7-4B8AEE9A131C}"/>
            </c:ext>
          </c:extLst>
        </c:ser>
        <c:ser>
          <c:idx val="6"/>
          <c:order val="5"/>
          <c:tx>
            <c:strRef>
              <c:f>'Regiune, Judete'!$BL$20:$BL$21</c:f>
              <c:strCache>
                <c:ptCount val="2"/>
                <c:pt idx="0">
                  <c:v>Teleorman</c:v>
                </c:pt>
                <c:pt idx="1">
                  <c:v>2014</c:v>
                </c:pt>
              </c:strCache>
            </c:strRef>
          </c:tx>
          <c:invertIfNegative val="0"/>
          <c:cat>
            <c:strRef>
              <c:f>'Regiune, Judete'!$A$22:$A$31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'Regiune, Judete'!$BL$22:$BL$31</c:f>
              <c:numCache>
                <c:formatCode>0.0%</c:formatCode>
                <c:ptCount val="10"/>
                <c:pt idx="0">
                  <c:v>0.14821446670495625</c:v>
                </c:pt>
                <c:pt idx="1">
                  <c:v>0.28374269400993279</c:v>
                </c:pt>
                <c:pt idx="2">
                  <c:v>3.8143180512855167E-2</c:v>
                </c:pt>
                <c:pt idx="3">
                  <c:v>0.16536031622689956</c:v>
                </c:pt>
                <c:pt idx="4">
                  <c:v>1.0642251427413088E-2</c:v>
                </c:pt>
                <c:pt idx="5">
                  <c:v>1.4831582148045541E-2</c:v>
                </c:pt>
                <c:pt idx="6">
                  <c:v>0.10777391128078651</c:v>
                </c:pt>
                <c:pt idx="7">
                  <c:v>4.7434034933612625E-2</c:v>
                </c:pt>
                <c:pt idx="8">
                  <c:v>0.15956620156086354</c:v>
                </c:pt>
                <c:pt idx="9">
                  <c:v>2.4291361194634955E-2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8BF-45B2-A2C7-4B8AEE9A131C}"/>
            </c:ext>
          </c:extLst>
        </c:ser>
        <c:ser>
          <c:idx val="7"/>
          <c:order val="6"/>
          <c:tx>
            <c:strRef>
              <c:f>'Regiune, Judete'!$BM$20:$BM$21</c:f>
              <c:strCache>
                <c:ptCount val="2"/>
                <c:pt idx="0">
                  <c:v>Teleorman</c:v>
                </c:pt>
                <c:pt idx="1">
                  <c:v>2015</c:v>
                </c:pt>
              </c:strCache>
            </c:strRef>
          </c:tx>
          <c:invertIfNegative val="0"/>
          <c:cat>
            <c:strRef>
              <c:f>'Regiune, Judete'!$A$22:$A$31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'Regiune, Judete'!$BM$22:$BM$31</c:f>
              <c:numCache>
                <c:formatCode>0.0%</c:formatCode>
                <c:ptCount val="10"/>
                <c:pt idx="0">
                  <c:v>0.1338855275503931</c:v>
                </c:pt>
                <c:pt idx="1">
                  <c:v>0.28901219788397442</c:v>
                </c:pt>
                <c:pt idx="2">
                  <c:v>3.2258064516129024E-2</c:v>
                </c:pt>
                <c:pt idx="3">
                  <c:v>0.17840618630083796</c:v>
                </c:pt>
                <c:pt idx="4">
                  <c:v>7.1343061442391675E-3</c:v>
                </c:pt>
                <c:pt idx="5">
                  <c:v>1.242436988384508E-2</c:v>
                </c:pt>
                <c:pt idx="6">
                  <c:v>0.11801533633157535</c:v>
                </c:pt>
                <c:pt idx="7">
                  <c:v>5.5181674054421322E-2</c:v>
                </c:pt>
                <c:pt idx="8">
                  <c:v>0.14990131685378713</c:v>
                </c:pt>
                <c:pt idx="9">
                  <c:v>2.3781020480797225E-2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A2-4001-A83A-FA9A189587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468032"/>
        <c:axId val="119469568"/>
      </c:barChart>
      <c:catAx>
        <c:axId val="119468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19469568"/>
        <c:crosses val="autoZero"/>
        <c:auto val="1"/>
        <c:lblAlgn val="ctr"/>
        <c:lblOffset val="100"/>
        <c:noMultiLvlLbl val="0"/>
      </c:catAx>
      <c:valAx>
        <c:axId val="119469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ponderi</a:t>
                </a:r>
              </a:p>
            </c:rich>
          </c:tx>
          <c:overlay val="0"/>
        </c:title>
        <c:numFmt formatCode="0.0%" sourceLinked="1"/>
        <c:majorTickMark val="none"/>
        <c:minorTickMark val="none"/>
        <c:tickLblPos val="nextTo"/>
        <c:crossAx val="119468032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800">
                <a:latin typeface="Arial Narrow" panose="020B0606020202030204" pitchFamily="34" charset="0"/>
              </a:defRPr>
            </a:pPr>
            <a:endParaRPr lang="ro-RO"/>
          </a:p>
        </c:txPr>
      </c:dTable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100">
                <a:latin typeface="Arial" panose="020B0604020202020204" pitchFamily="34" charset="0"/>
                <a:cs typeface="Arial" panose="020B0604020202020204" pitchFamily="34" charset="0"/>
              </a:rPr>
              <a:t>Evolu</a:t>
            </a:r>
            <a:r>
              <a:rPr lang="ro-RO" sz="1100">
                <a:latin typeface="Arial" panose="020B0604020202020204" pitchFamily="34" charset="0"/>
                <a:cs typeface="Arial" panose="020B0604020202020204" pitchFamily="34" charset="0"/>
              </a:rPr>
              <a:t>ţia</a:t>
            </a:r>
            <a:r>
              <a:rPr lang="ro-RO" sz="1100" baseline="0">
                <a:latin typeface="Arial" panose="020B0604020202020204" pitchFamily="34" charset="0"/>
                <a:cs typeface="Arial" panose="020B0604020202020204" pitchFamily="34" charset="0"/>
              </a:rPr>
              <a:t> contribuţiilor sectoarelor economiei naţionale la formarea </a:t>
            </a:r>
            <a:r>
              <a:rPr lang="en-US" sz="1100" baseline="0">
                <a:latin typeface="Arial" panose="020B0604020202020204" pitchFamily="34" charset="0"/>
                <a:cs typeface="Arial" panose="020B0604020202020204" pitchFamily="34" charset="0"/>
              </a:rPr>
              <a:t>VAB</a:t>
            </a:r>
            <a:r>
              <a:rPr lang="ro-RO" sz="1100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1100" b="1" i="0" u="none" strike="noStrike" baseline="0">
                <a:effectLst/>
              </a:rPr>
              <a:t>a </a:t>
            </a:r>
            <a:r>
              <a:rPr lang="ro-RO" sz="1100" b="1" i="0" u="none" strike="noStrike" baseline="0">
                <a:effectLst/>
              </a:rPr>
              <a:t>judeţ</a:t>
            </a:r>
            <a:r>
              <a:rPr lang="en-US" sz="1100" b="1" i="0" u="none" strike="noStrike" baseline="0">
                <a:effectLst/>
              </a:rPr>
              <a:t>ului </a:t>
            </a:r>
            <a:r>
              <a:rPr lang="ro-RO" sz="1100" b="1" i="0" u="none" strike="noStrike" baseline="0">
                <a:effectLst/>
              </a:rPr>
              <a:t>Călărași</a:t>
            </a:r>
            <a:endParaRPr lang="vi-VN" sz="11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678165650802451"/>
          <c:y val="8.2718006951414819E-2"/>
          <c:w val="0.86244403427865113"/>
          <c:h val="0.5215547842920874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'Regiune, Judete'!$S$20:$S$21</c:f>
              <c:strCache>
                <c:ptCount val="2"/>
                <c:pt idx="0">
                  <c:v>Călăraşi</c:v>
                </c:pt>
                <c:pt idx="1">
                  <c:v>2009</c:v>
                </c:pt>
              </c:strCache>
            </c:strRef>
          </c:tx>
          <c:invertIfNegative val="0"/>
          <c:cat>
            <c:strRef>
              <c:f>'Regiune, Judete'!$A$22:$A$31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'Regiune, Judete'!$S$22:$S$31</c:f>
              <c:numCache>
                <c:formatCode>0.0%</c:formatCode>
                <c:ptCount val="10"/>
                <c:pt idx="0">
                  <c:v>0.2056502859563652</c:v>
                </c:pt>
                <c:pt idx="1">
                  <c:v>0.23297500529548826</c:v>
                </c:pt>
                <c:pt idx="2">
                  <c:v>8.4145308197415808E-2</c:v>
                </c:pt>
                <c:pt idx="3">
                  <c:v>0.14843253547977125</c:v>
                </c:pt>
                <c:pt idx="4">
                  <c:v>1.0511544164371956E-2</c:v>
                </c:pt>
                <c:pt idx="5">
                  <c:v>1.1120525312433807E-2</c:v>
                </c:pt>
                <c:pt idx="6">
                  <c:v>9.8866765515780552E-2</c:v>
                </c:pt>
                <c:pt idx="7">
                  <c:v>3.4341241262444394E-2</c:v>
                </c:pt>
                <c:pt idx="8">
                  <c:v>0.16323342512179626</c:v>
                </c:pt>
                <c:pt idx="9">
                  <c:v>1.07233636941326E-2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95-44BB-9BE6-53FA86F30B2E}"/>
            </c:ext>
          </c:extLst>
        </c:ser>
        <c:ser>
          <c:idx val="2"/>
          <c:order val="1"/>
          <c:tx>
            <c:strRef>
              <c:f>'Regiune, Judete'!$T$20:$T$21</c:f>
              <c:strCache>
                <c:ptCount val="2"/>
                <c:pt idx="0">
                  <c:v>Călăraşi</c:v>
                </c:pt>
                <c:pt idx="1">
                  <c:v>2010</c:v>
                </c:pt>
              </c:strCache>
            </c:strRef>
          </c:tx>
          <c:invertIfNegative val="0"/>
          <c:cat>
            <c:strRef>
              <c:f>'Regiune, Judete'!$A$22:$A$31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'Regiune, Judete'!$T$22:$T$31</c:f>
              <c:numCache>
                <c:formatCode>0.0%</c:formatCode>
                <c:ptCount val="10"/>
                <c:pt idx="0">
                  <c:v>0.15289493080009825</c:v>
                </c:pt>
                <c:pt idx="1">
                  <c:v>0.23611907296699694</c:v>
                </c:pt>
                <c:pt idx="2">
                  <c:v>5.0323478830562603E-2</c:v>
                </c:pt>
                <c:pt idx="3">
                  <c:v>0.23036606338547211</c:v>
                </c:pt>
                <c:pt idx="4">
                  <c:v>5.6301695192858894E-3</c:v>
                </c:pt>
                <c:pt idx="5">
                  <c:v>7.9846040455327158E-3</c:v>
                </c:pt>
                <c:pt idx="6">
                  <c:v>0.152055523708132</c:v>
                </c:pt>
                <c:pt idx="7">
                  <c:v>3.0791908934567191E-2</c:v>
                </c:pt>
                <c:pt idx="8">
                  <c:v>0.12347473589386618</c:v>
                </c:pt>
                <c:pt idx="9">
                  <c:v>1.0359511915486036E-2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95-44BB-9BE6-53FA86F30B2E}"/>
            </c:ext>
          </c:extLst>
        </c:ser>
        <c:ser>
          <c:idx val="3"/>
          <c:order val="2"/>
          <c:tx>
            <c:strRef>
              <c:f>'Regiune, Judete'!$U$20:$U$21</c:f>
              <c:strCache>
                <c:ptCount val="2"/>
                <c:pt idx="0">
                  <c:v>Călăraşi</c:v>
                </c:pt>
                <c:pt idx="1">
                  <c:v>2011</c:v>
                </c:pt>
              </c:strCache>
            </c:strRef>
          </c:tx>
          <c:invertIfNegative val="0"/>
          <c:cat>
            <c:strRef>
              <c:f>'Regiune, Judete'!$A$22:$A$31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'Regiune, Judete'!$U$22:$U$31</c:f>
              <c:numCache>
                <c:formatCode>0.0%</c:formatCode>
                <c:ptCount val="10"/>
                <c:pt idx="0">
                  <c:v>0.2420763091541811</c:v>
                </c:pt>
                <c:pt idx="1">
                  <c:v>0.29029569276292472</c:v>
                </c:pt>
                <c:pt idx="2">
                  <c:v>4.1488674487903464E-2</c:v>
                </c:pt>
                <c:pt idx="3">
                  <c:v>8.8645314551251297E-2</c:v>
                </c:pt>
                <c:pt idx="4">
                  <c:v>5.7096417929108738E-3</c:v>
                </c:pt>
                <c:pt idx="5">
                  <c:v>2.6672779178561748E-3</c:v>
                </c:pt>
                <c:pt idx="6">
                  <c:v>0.14865906770301524</c:v>
                </c:pt>
                <c:pt idx="7">
                  <c:v>3.684177624038841E-2</c:v>
                </c:pt>
                <c:pt idx="8">
                  <c:v>0.12984225551688924</c:v>
                </c:pt>
                <c:pt idx="9">
                  <c:v>1.377398987267915E-2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295-44BB-9BE6-53FA86F30B2E}"/>
            </c:ext>
          </c:extLst>
        </c:ser>
        <c:ser>
          <c:idx val="4"/>
          <c:order val="3"/>
          <c:tx>
            <c:strRef>
              <c:f>'Regiune, Judete'!$V$20:$V$21</c:f>
              <c:strCache>
                <c:ptCount val="2"/>
                <c:pt idx="0">
                  <c:v>Călăraşi</c:v>
                </c:pt>
                <c:pt idx="1">
                  <c:v>2012</c:v>
                </c:pt>
              </c:strCache>
            </c:strRef>
          </c:tx>
          <c:invertIfNegative val="0"/>
          <c:cat>
            <c:strRef>
              <c:f>'Regiune, Judete'!$A$22:$A$31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'Regiune, Judete'!$V$22:$V$31</c:f>
              <c:numCache>
                <c:formatCode>0.0%</c:formatCode>
                <c:ptCount val="10"/>
                <c:pt idx="0">
                  <c:v>0.19731721454003479</c:v>
                </c:pt>
                <c:pt idx="1">
                  <c:v>0.27749027076260657</c:v>
                </c:pt>
                <c:pt idx="2">
                  <c:v>6.4005961745466591E-2</c:v>
                </c:pt>
                <c:pt idx="3">
                  <c:v>0.11977312246418813</c:v>
                </c:pt>
                <c:pt idx="4">
                  <c:v>5.0302227374347938E-3</c:v>
                </c:pt>
                <c:pt idx="5">
                  <c:v>1.0743562142916286E-2</c:v>
                </c:pt>
                <c:pt idx="6">
                  <c:v>0.1440755154425768</c:v>
                </c:pt>
                <c:pt idx="7">
                  <c:v>3.3286412188457397E-2</c:v>
                </c:pt>
                <c:pt idx="8">
                  <c:v>0.13124120228533576</c:v>
                </c:pt>
                <c:pt idx="9">
                  <c:v>1.703651569098286E-2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295-44BB-9BE6-53FA86F30B2E}"/>
            </c:ext>
          </c:extLst>
        </c:ser>
        <c:ser>
          <c:idx val="5"/>
          <c:order val="4"/>
          <c:tx>
            <c:strRef>
              <c:f>'Regiune, Judete'!$W$20:$W$21</c:f>
              <c:strCache>
                <c:ptCount val="2"/>
                <c:pt idx="0">
                  <c:v>Călăraşi</c:v>
                </c:pt>
                <c:pt idx="1">
                  <c:v>2013</c:v>
                </c:pt>
              </c:strCache>
            </c:strRef>
          </c:tx>
          <c:invertIfNegative val="0"/>
          <c:cat>
            <c:strRef>
              <c:f>'Regiune, Judete'!$A$22:$A$31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'Regiune, Judete'!$W$22:$W$31</c:f>
              <c:numCache>
                <c:formatCode>0.0%</c:formatCode>
                <c:ptCount val="10"/>
                <c:pt idx="0">
                  <c:v>0.25758381070493519</c:v>
                </c:pt>
                <c:pt idx="1">
                  <c:v>0.28026142246894631</c:v>
                </c:pt>
                <c:pt idx="2">
                  <c:v>5.7343648497017674E-2</c:v>
                </c:pt>
                <c:pt idx="3">
                  <c:v>0.1138605090651391</c:v>
                </c:pt>
                <c:pt idx="4">
                  <c:v>7.0473828224965071E-3</c:v>
                </c:pt>
                <c:pt idx="5">
                  <c:v>1.2933325459162585E-2</c:v>
                </c:pt>
                <c:pt idx="6">
                  <c:v>8.2639422035866869E-2</c:v>
                </c:pt>
                <c:pt idx="7">
                  <c:v>4.3288253705781619E-2</c:v>
                </c:pt>
                <c:pt idx="8">
                  <c:v>0.12882143349278533</c:v>
                </c:pt>
                <c:pt idx="9">
                  <c:v>1.6220791747869057E-2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295-44BB-9BE6-53FA86F30B2E}"/>
            </c:ext>
          </c:extLst>
        </c:ser>
        <c:ser>
          <c:idx val="6"/>
          <c:order val="5"/>
          <c:tx>
            <c:strRef>
              <c:f>'Regiune, Judete'!$X$20:$X$21</c:f>
              <c:strCache>
                <c:ptCount val="2"/>
                <c:pt idx="0">
                  <c:v>Călăraşi</c:v>
                </c:pt>
                <c:pt idx="1">
                  <c:v>2014</c:v>
                </c:pt>
              </c:strCache>
            </c:strRef>
          </c:tx>
          <c:invertIfNegative val="0"/>
          <c:cat>
            <c:strRef>
              <c:f>'Regiune, Judete'!$A$22:$A$31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'Regiune, Judete'!$X$22:$X$31</c:f>
              <c:numCache>
                <c:formatCode>0.0%</c:formatCode>
                <c:ptCount val="10"/>
                <c:pt idx="0">
                  <c:v>0.1965177983499245</c:v>
                </c:pt>
                <c:pt idx="1">
                  <c:v>0.26042917457489256</c:v>
                </c:pt>
                <c:pt idx="2">
                  <c:v>4.9618468451020643E-2</c:v>
                </c:pt>
                <c:pt idx="3">
                  <c:v>0.12133477940891661</c:v>
                </c:pt>
                <c:pt idx="4">
                  <c:v>7.8824030677460601E-3</c:v>
                </c:pt>
                <c:pt idx="5">
                  <c:v>1.1775186892357748E-2</c:v>
                </c:pt>
                <c:pt idx="6">
                  <c:v>0.1410311035364295</c:v>
                </c:pt>
                <c:pt idx="7">
                  <c:v>4.3207963744819305E-2</c:v>
                </c:pt>
                <c:pt idx="8">
                  <c:v>0.14124414145717937</c:v>
                </c:pt>
                <c:pt idx="9">
                  <c:v>2.6958980516713794E-2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295-44BB-9BE6-53FA86F30B2E}"/>
            </c:ext>
          </c:extLst>
        </c:ser>
        <c:ser>
          <c:idx val="0"/>
          <c:order val="6"/>
          <c:tx>
            <c:strRef>
              <c:f>'Regiune, Judete'!$Y$20:$Y$21</c:f>
              <c:strCache>
                <c:ptCount val="2"/>
                <c:pt idx="0">
                  <c:v>Călăraşi</c:v>
                </c:pt>
                <c:pt idx="1">
                  <c:v>2015</c:v>
                </c:pt>
              </c:strCache>
            </c:strRef>
          </c:tx>
          <c:invertIfNegative val="0"/>
          <c:cat>
            <c:strRef>
              <c:f>'Regiune, Judete'!$A$22:$A$31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'Regiune, Judete'!$Y$22:$Y$31</c:f>
              <c:numCache>
                <c:formatCode>0.0%</c:formatCode>
                <c:ptCount val="10"/>
                <c:pt idx="0">
                  <c:v>0.1897241451281873</c:v>
                </c:pt>
                <c:pt idx="1">
                  <c:v>0.24345149059032245</c:v>
                </c:pt>
                <c:pt idx="2">
                  <c:v>3.7986572511914292E-2</c:v>
                </c:pt>
                <c:pt idx="3">
                  <c:v>0.12559571433540892</c:v>
                </c:pt>
                <c:pt idx="4">
                  <c:v>6.4528472536264665E-3</c:v>
                </c:pt>
                <c:pt idx="5">
                  <c:v>1.0488050927053258E-2</c:v>
                </c:pt>
                <c:pt idx="6">
                  <c:v>0.19495947403207295</c:v>
                </c:pt>
                <c:pt idx="7">
                  <c:v>4.162173444185481E-2</c:v>
                </c:pt>
                <c:pt idx="8">
                  <c:v>0.12173444185480227</c:v>
                </c:pt>
                <c:pt idx="9">
                  <c:v>2.798552892475737E-2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295-44BB-9BE6-53FA86F30B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754688"/>
        <c:axId val="118776960"/>
      </c:barChart>
      <c:catAx>
        <c:axId val="118754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18776960"/>
        <c:crosses val="autoZero"/>
        <c:auto val="1"/>
        <c:lblAlgn val="ctr"/>
        <c:lblOffset val="100"/>
        <c:noMultiLvlLbl val="0"/>
      </c:catAx>
      <c:valAx>
        <c:axId val="118776960"/>
        <c:scaling>
          <c:orientation val="minMax"/>
          <c:max val="0.30000000000000004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ponderi</a:t>
                </a:r>
              </a:p>
            </c:rich>
          </c:tx>
          <c:overlay val="0"/>
        </c:title>
        <c:numFmt formatCode="0.0%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Arial Narrow" panose="020B0606020202030204" pitchFamily="34" charset="0"/>
              </a:defRPr>
            </a:pPr>
            <a:endParaRPr lang="ro-RO"/>
          </a:p>
        </c:txPr>
        <c:crossAx val="118754688"/>
        <c:crosses val="autoZero"/>
        <c:crossBetween val="between"/>
        <c:majorUnit val="0.1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800">
                <a:latin typeface="Arial Narrow" panose="020B0606020202030204" pitchFamily="34" charset="0"/>
              </a:defRPr>
            </a:pPr>
            <a:endParaRPr lang="ro-RO"/>
          </a:p>
        </c:txPr>
      </c:dTable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ro-RO"/>
              <a:t>Evoluţia structurii VAB, pe sectoare de activitate 
- Regiunea Sud - Muntenia</a:t>
            </a:r>
          </a:p>
        </c:rich>
      </c:tx>
      <c:layout>
        <c:manualLayout>
          <c:xMode val="edge"/>
          <c:yMode val="edge"/>
          <c:x val="0.28688572156328557"/>
          <c:y val="1.76991810449923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644939294092663E-2"/>
          <c:y val="7.0796460176991149E-2"/>
          <c:w val="0.92486462184167662"/>
          <c:h val="0.560850073796177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'PIB, VAB, SUD MUNTENIA'!$B$36</c:f>
              <c:strCache>
                <c:ptCount val="1"/>
                <c:pt idx="0">
                  <c:v>2009</c:v>
                </c:pt>
              </c:strCache>
            </c:strRef>
          </c:tx>
          <c:spPr>
            <a:solidFill>
              <a:srgbClr val="FFC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7.5913077237026788E-3"/>
                  <c:y val="1.7877809521597413E-2"/>
                </c:manualLayout>
              </c:layout>
              <c:spPr>
                <a:noFill/>
                <a:ln w="25400">
                  <a:noFill/>
                </a:ln>
              </c:spPr>
              <c:txPr>
                <a:bodyPr rot="-5400000" vert="horz"/>
                <a:lstStyle/>
                <a:p>
                  <a:pPr algn="ctr">
                    <a:defRPr sz="110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ro-RO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39D-440E-9684-DAFF1FAAD0D5}"/>
                </c:ext>
              </c:extLst>
            </c:dLbl>
            <c:dLbl>
              <c:idx val="1"/>
              <c:layout>
                <c:manualLayout>
                  <c:x val="-5.519973720099147E-3"/>
                  <c:y val="-8.5095115322974015E-3"/>
                </c:manualLayout>
              </c:layout>
              <c:spPr>
                <a:noFill/>
                <a:ln w="25400">
                  <a:noFill/>
                </a:ln>
              </c:spPr>
              <c:txPr>
                <a:bodyPr rot="-5400000" vert="horz"/>
                <a:lstStyle/>
                <a:p>
                  <a:pPr algn="ctr">
                    <a:defRPr sz="110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ro-RO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39D-440E-9684-DAFF1FAAD0D5}"/>
                </c:ext>
              </c:extLst>
            </c:dLbl>
            <c:dLbl>
              <c:idx val="2"/>
              <c:layout>
                <c:manualLayout>
                  <c:x val="-1.1006580887155795E-2"/>
                  <c:y val="2.4321600018649392E-4"/>
                </c:manualLayout>
              </c:layout>
              <c:spPr>
                <a:noFill/>
                <a:ln w="25400">
                  <a:noFill/>
                </a:ln>
              </c:spPr>
              <c:txPr>
                <a:bodyPr rot="-5400000" vert="horz"/>
                <a:lstStyle/>
                <a:p>
                  <a:pPr algn="ctr">
                    <a:defRPr sz="110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ro-RO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39D-440E-9684-DAFF1FAAD0D5}"/>
                </c:ext>
              </c:extLst>
            </c:dLbl>
            <c:dLbl>
              <c:idx val="3"/>
              <c:layout>
                <c:manualLayout>
                  <c:x val="-1.2714175965894515E-2"/>
                  <c:y val="9.1297056978681072E-3"/>
                </c:manualLayout>
              </c:layout>
              <c:spPr>
                <a:noFill/>
                <a:ln w="25400">
                  <a:noFill/>
                </a:ln>
              </c:spPr>
              <c:txPr>
                <a:bodyPr rot="-5400000" vert="horz"/>
                <a:lstStyle/>
                <a:p>
                  <a:pPr algn="ctr">
                    <a:defRPr sz="110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ro-RO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39D-440E-9684-DAFF1FAAD0D5}"/>
                </c:ext>
              </c:extLst>
            </c:dLbl>
            <c:spPr>
              <a:noFill/>
              <a:ln w="25400">
                <a:noFill/>
              </a:ln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'PIB, VAB, SUD MUNTENIA'!$A$37:$A$40</c:f>
              <c:strCache>
                <c:ptCount val="4"/>
                <c:pt idx="0">
                  <c:v>Agricultura, silvicultura si pescuit</c:v>
                </c:pt>
                <c:pt idx="1">
                  <c:v>Industria extractiva; industria prelucratoare; productia si furnizarea de energie electrica si termica, gaze, apa calda si aer conditionat; distributia apei; salubritate, gestionarea deseurilor, activitati de decontaminare</c:v>
                </c:pt>
                <c:pt idx="2">
                  <c:v>CONSTRUCŢII</c:v>
                </c:pt>
                <c:pt idx="3">
                  <c:v>SERVICII</c:v>
                </c:pt>
              </c:strCache>
            </c:strRef>
          </c:cat>
          <c:val>
            <c:numRef>
              <c:f>'PIB, VAB, SUD MUNTENIA'!$B$37:$B$40</c:f>
              <c:numCache>
                <c:formatCode>0.0</c:formatCode>
                <c:ptCount val="4"/>
                <c:pt idx="0">
                  <c:v>8.3138173302107727</c:v>
                </c:pt>
                <c:pt idx="1">
                  <c:v>34.122653459624544</c:v>
                </c:pt>
                <c:pt idx="2">
                  <c:v>10.107889617262339</c:v>
                </c:pt>
                <c:pt idx="3">
                  <c:v>47.45563959290233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39D-440E-9684-DAFF1FAAD0D5}"/>
            </c:ext>
          </c:extLst>
        </c:ser>
        <c:ser>
          <c:idx val="1"/>
          <c:order val="1"/>
          <c:tx>
            <c:strRef>
              <c:f>'PIB, VAB, SUD MUNTENIA'!$C$36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>
                  <a:defRPr sz="1000"/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'PIB, VAB, SUD MUNTENIA'!$A$37:$A$40</c:f>
              <c:strCache>
                <c:ptCount val="4"/>
                <c:pt idx="0">
                  <c:v>Agricultura, silvicultura si pescuit</c:v>
                </c:pt>
                <c:pt idx="1">
                  <c:v>Industria extractiva; industria prelucratoare; productia si furnizarea de energie electrica si termica, gaze, apa calda si aer conditionat; distributia apei; salubritate, gestionarea deseurilor, activitati de decontaminare</c:v>
                </c:pt>
                <c:pt idx="2">
                  <c:v>CONSTRUCŢII</c:v>
                </c:pt>
                <c:pt idx="3">
                  <c:v>SERVICII</c:v>
                </c:pt>
              </c:strCache>
            </c:strRef>
          </c:cat>
          <c:val>
            <c:numRef>
              <c:f>'PIB, VAB, SUD MUNTENIA'!$C$37:$C$40</c:f>
              <c:numCache>
                <c:formatCode>0.0</c:formatCode>
                <c:ptCount val="4"/>
                <c:pt idx="0">
                  <c:v>8.8783912498346957</c:v>
                </c:pt>
                <c:pt idx="1">
                  <c:v>39.721418252611805</c:v>
                </c:pt>
                <c:pt idx="2">
                  <c:v>9.0320615082786091</c:v>
                </c:pt>
                <c:pt idx="3">
                  <c:v>42.368128989274886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39D-440E-9684-DAFF1FAAD0D5}"/>
            </c:ext>
          </c:extLst>
        </c:ser>
        <c:ser>
          <c:idx val="2"/>
          <c:order val="2"/>
          <c:tx>
            <c:strRef>
              <c:f>'PIB, VAB, SUD MUNTENIA'!$D$36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>
                  <a:defRPr sz="1000"/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'PIB, VAB, SUD MUNTENIA'!$A$37:$A$40</c:f>
              <c:strCache>
                <c:ptCount val="4"/>
                <c:pt idx="0">
                  <c:v>Agricultura, silvicultura si pescuit</c:v>
                </c:pt>
                <c:pt idx="1">
                  <c:v>Industria extractiva; industria prelucratoare; productia si furnizarea de energie electrica si termica, gaze, apa calda si aer conditionat; distributia apei; salubritate, gestionarea deseurilor, activitati de decontaminare</c:v>
                </c:pt>
                <c:pt idx="2">
                  <c:v>CONSTRUCŢII</c:v>
                </c:pt>
                <c:pt idx="3">
                  <c:v>SERVICII</c:v>
                </c:pt>
              </c:strCache>
            </c:strRef>
          </c:cat>
          <c:val>
            <c:numRef>
              <c:f>'PIB, VAB, SUD MUNTENIA'!$D$37:$D$40</c:f>
              <c:numCache>
                <c:formatCode>0.0</c:formatCode>
                <c:ptCount val="4"/>
                <c:pt idx="0">
                  <c:v>11.378115351042903</c:v>
                </c:pt>
                <c:pt idx="1">
                  <c:v>41.9763018356632</c:v>
                </c:pt>
                <c:pt idx="2">
                  <c:v>7.8209479265734725</c:v>
                </c:pt>
                <c:pt idx="3">
                  <c:v>38.824634886720432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39D-440E-9684-DAFF1FAAD0D5}"/>
            </c:ext>
          </c:extLst>
        </c:ser>
        <c:ser>
          <c:idx val="3"/>
          <c:order val="3"/>
          <c:tx>
            <c:strRef>
              <c:f>'PIB, VAB, SUD MUNTENIA'!$E$36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>
                  <a:defRPr sz="1000"/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'PIB, VAB, SUD MUNTENIA'!$A$37:$A$40</c:f>
              <c:strCache>
                <c:ptCount val="4"/>
                <c:pt idx="0">
                  <c:v>Agricultura, silvicultura si pescuit</c:v>
                </c:pt>
                <c:pt idx="1">
                  <c:v>Industria extractiva; industria prelucratoare; productia si furnizarea de energie electrica si termica, gaze, apa calda si aer conditionat; distributia apei; salubritate, gestionarea deseurilor, activitati de decontaminare</c:v>
                </c:pt>
                <c:pt idx="2">
                  <c:v>CONSTRUCŢII</c:v>
                </c:pt>
                <c:pt idx="3">
                  <c:v>SERVICII</c:v>
                </c:pt>
              </c:strCache>
            </c:strRef>
          </c:cat>
          <c:val>
            <c:numRef>
              <c:f>'PIB, VAB, SUD MUNTENIA'!$E$37:$E$40</c:f>
              <c:numCache>
                <c:formatCode>0.0</c:formatCode>
                <c:ptCount val="4"/>
                <c:pt idx="0">
                  <c:v>8.8767507857557</c:v>
                </c:pt>
                <c:pt idx="1">
                  <c:v>37.21518865363953</c:v>
                </c:pt>
                <c:pt idx="2">
                  <c:v>7.5739300954470332</c:v>
                </c:pt>
                <c:pt idx="3">
                  <c:v>46.334130465157742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39D-440E-9684-DAFF1FAAD0D5}"/>
            </c:ext>
          </c:extLst>
        </c:ser>
        <c:ser>
          <c:idx val="4"/>
          <c:order val="4"/>
          <c:tx>
            <c:strRef>
              <c:f>'PIB, VAB, SUD MUNTENIA'!$F$36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>
                  <a:defRPr sz="1000"/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'PIB, VAB, SUD MUNTENIA'!$A$37:$A$40</c:f>
              <c:strCache>
                <c:ptCount val="4"/>
                <c:pt idx="0">
                  <c:v>Agricultura, silvicultura si pescuit</c:v>
                </c:pt>
                <c:pt idx="1">
                  <c:v>Industria extractiva; industria prelucratoare; productia si furnizarea de energie electrica si termica, gaze, apa calda si aer conditionat; distributia apei; salubritate, gestionarea deseurilor, activitati de decontaminare</c:v>
                </c:pt>
                <c:pt idx="2">
                  <c:v>CONSTRUCŢII</c:v>
                </c:pt>
                <c:pt idx="3">
                  <c:v>SERVICII</c:v>
                </c:pt>
              </c:strCache>
            </c:strRef>
          </c:cat>
          <c:val>
            <c:numRef>
              <c:f>'PIB, VAB, SUD MUNTENIA'!$F$37:$F$40</c:f>
              <c:numCache>
                <c:formatCode>0.0</c:formatCode>
                <c:ptCount val="4"/>
                <c:pt idx="0">
                  <c:v>10.166551411222672</c:v>
                </c:pt>
                <c:pt idx="1">
                  <c:v>38.368099627389363</c:v>
                </c:pt>
                <c:pt idx="2">
                  <c:v>6.8965064470102169</c:v>
                </c:pt>
                <c:pt idx="3">
                  <c:v>44.568842514377756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39D-440E-9684-DAFF1FAAD0D5}"/>
            </c:ext>
          </c:extLst>
        </c:ser>
        <c:ser>
          <c:idx val="5"/>
          <c:order val="5"/>
          <c:tx>
            <c:strRef>
              <c:f>'PIB, VAB, SUD MUNTENIA'!$G$36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'PIB, VAB, SUD MUNTENIA'!$A$37:$A$40</c:f>
              <c:strCache>
                <c:ptCount val="4"/>
                <c:pt idx="0">
                  <c:v>Agricultura, silvicultura si pescuit</c:v>
                </c:pt>
                <c:pt idx="1">
                  <c:v>Industria extractiva; industria prelucratoare; productia si furnizarea de energie electrica si termica, gaze, apa calda si aer conditionat; distributia apei; salubritate, gestionarea deseurilor, activitati de decontaminare</c:v>
                </c:pt>
                <c:pt idx="2">
                  <c:v>CONSTRUCŢII</c:v>
                </c:pt>
                <c:pt idx="3">
                  <c:v>SERVICII</c:v>
                </c:pt>
              </c:strCache>
            </c:strRef>
          </c:cat>
          <c:val>
            <c:numRef>
              <c:f>'PIB, VAB, SUD MUNTENIA'!$G$37:$G$40</c:f>
              <c:numCache>
                <c:formatCode>0.0</c:formatCode>
                <c:ptCount val="4"/>
                <c:pt idx="0">
                  <c:v>7.4676635183029569</c:v>
                </c:pt>
                <c:pt idx="1">
                  <c:v>42.399917710261995</c:v>
                </c:pt>
                <c:pt idx="2">
                  <c:v>6.0374887046918166</c:v>
                </c:pt>
                <c:pt idx="3">
                  <c:v>44.094930066743224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39D-440E-9684-DAFF1FAAD0D5}"/>
            </c:ext>
          </c:extLst>
        </c:ser>
        <c:ser>
          <c:idx val="6"/>
          <c:order val="6"/>
          <c:tx>
            <c:strRef>
              <c:f>'PIB, VAB, SUD MUNTENIA'!$H$36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'PIB, VAB, SUD MUNTENIA'!$A$37:$A$40</c:f>
              <c:strCache>
                <c:ptCount val="4"/>
                <c:pt idx="0">
                  <c:v>Agricultura, silvicultura si pescuit</c:v>
                </c:pt>
                <c:pt idx="1">
                  <c:v>Industria extractiva; industria prelucratoare; productia si furnizarea de energie electrica si termica, gaze, apa calda si aer conditionat; distributia apei; salubritate, gestionarea deseurilor, activitati de decontaminare</c:v>
                </c:pt>
                <c:pt idx="2">
                  <c:v>CONSTRUCŢII</c:v>
                </c:pt>
                <c:pt idx="3">
                  <c:v>SERVICII</c:v>
                </c:pt>
              </c:strCache>
            </c:strRef>
          </c:cat>
          <c:val>
            <c:numRef>
              <c:f>'PIB, VAB, SUD MUNTENIA'!$H$37:$H$40</c:f>
              <c:numCache>
                <c:formatCode>0.0</c:formatCode>
                <c:ptCount val="4"/>
                <c:pt idx="0">
                  <c:v>7.6920248846498289</c:v>
                </c:pt>
                <c:pt idx="1">
                  <c:v>37.743207010559431</c:v>
                </c:pt>
                <c:pt idx="2">
                  <c:v>5.7186637499770221</c:v>
                </c:pt>
                <c:pt idx="3">
                  <c:v>48.846104354813711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7B-4BA7-A054-C5DAF99B4D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69621887"/>
        <c:axId val="1"/>
      </c:barChart>
      <c:catAx>
        <c:axId val="136962188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ro-RO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60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ro-RO"/>
                  <a:t>- % -</a:t>
                </a:r>
              </a:p>
            </c:rich>
          </c:tx>
          <c:layout>
            <c:manualLayout>
              <c:xMode val="edge"/>
              <c:yMode val="edge"/>
              <c:x val="6.1475501216356393E-2"/>
              <c:y val="1.474922192103036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1369621887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ro-RO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o-RO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ro-RO"/>
              <a:t>Evoluţia structurii VAB, pe sectoare de activitate 
- Regiunea Sud - Muntenia</a:t>
            </a:r>
          </a:p>
        </c:rich>
      </c:tx>
      <c:layout>
        <c:manualLayout>
          <c:xMode val="edge"/>
          <c:yMode val="edge"/>
          <c:x val="0.28688572156328557"/>
          <c:y val="1.769905880409016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270883861036351E-2"/>
          <c:y val="2.6475014722882627E-2"/>
          <c:w val="0.9248646218416765"/>
          <c:h val="0.65687962134927036"/>
        </c:manualLayout>
      </c:layout>
      <c:lineChart>
        <c:grouping val="standard"/>
        <c:varyColors val="0"/>
        <c:ser>
          <c:idx val="0"/>
          <c:order val="0"/>
          <c:tx>
            <c:strRef>
              <c:f>'PIB, VAB, SUD MUNTENIA'!$A$37</c:f>
              <c:strCache>
                <c:ptCount val="1"/>
                <c:pt idx="0">
                  <c:v>Agricultura, silvicultura si pescuit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olid"/>
            </a:ln>
          </c:spPr>
          <c:dLbls>
            <c:dLbl>
              <c:idx val="0"/>
              <c:layout>
                <c:manualLayout>
                  <c:x val="-7.5913077237026831E-3"/>
                  <c:y val="1.787780952159741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ro-R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72D-43D4-A664-E73A56FFBCE9}"/>
                </c:ext>
              </c:extLst>
            </c:dLbl>
            <c:dLbl>
              <c:idx val="1"/>
              <c:layout>
                <c:manualLayout>
                  <c:x val="-5.5199737200991505E-3"/>
                  <c:y val="-8.509511532297404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ro-R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72D-43D4-A664-E73A56FFBCE9}"/>
                </c:ext>
              </c:extLst>
            </c:dLbl>
            <c:dLbl>
              <c:idx val="2"/>
              <c:layout>
                <c:manualLayout>
                  <c:x val="-1.1006580887155802E-2"/>
                  <c:y val="2.4321600018649401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ro-R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72D-43D4-A664-E73A56FFBCE9}"/>
                </c:ext>
              </c:extLst>
            </c:dLbl>
            <c:dLbl>
              <c:idx val="3"/>
              <c:layout>
                <c:manualLayout>
                  <c:x val="-2.0215363374936783E-2"/>
                  <c:y val="-3.149809874873674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ro-R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72D-43D4-A664-E73A56FFBCE9}"/>
                </c:ext>
              </c:extLst>
            </c:dLbl>
            <c:dLbl>
              <c:idx val="4"/>
              <c:layout>
                <c:manualLayout>
                  <c:x val="-3.3755274261603373E-2"/>
                  <c:y val="-4.062788550323176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ro-R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72D-43D4-A664-E73A56FFBCE9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'PIB, VAB, SUD MUNTENIA'!$B$36:$H$36</c:f>
              <c:numCache>
                <c:formatCode>General</c:formatCode>
                <c:ptCount val="7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</c:numCache>
            </c:numRef>
          </c:cat>
          <c:val>
            <c:numRef>
              <c:f>'PIB, VAB, SUD MUNTENIA'!$B$37:$H$37</c:f>
              <c:numCache>
                <c:formatCode>0.0</c:formatCode>
                <c:ptCount val="7"/>
                <c:pt idx="0">
                  <c:v>8.3138173302107727</c:v>
                </c:pt>
                <c:pt idx="1">
                  <c:v>8.8783912498346957</c:v>
                </c:pt>
                <c:pt idx="2">
                  <c:v>11.378115351042903</c:v>
                </c:pt>
                <c:pt idx="3">
                  <c:v>8.8767507857557</c:v>
                </c:pt>
                <c:pt idx="4">
                  <c:v>10.166551411222672</c:v>
                </c:pt>
                <c:pt idx="5">
                  <c:v>7.4676635183029569</c:v>
                </c:pt>
                <c:pt idx="6">
                  <c:v>7.6920248846498289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72D-43D4-A664-E73A56FFBCE9}"/>
            </c:ext>
          </c:extLst>
        </c:ser>
        <c:ser>
          <c:idx val="1"/>
          <c:order val="1"/>
          <c:tx>
            <c:strRef>
              <c:f>'PIB, VAB, SUD MUNTENIA'!$A$38</c:f>
              <c:strCache>
                <c:ptCount val="1"/>
                <c:pt idx="0">
                  <c:v>Industria extractiva; industria prelucratoare; productia si furnizarea de energie electrica si termica, gaze, apa calda si aer conditionat; distributia apei; salubritate, gestionarea deseurilor, activitati de decontaminare</c:v>
                </c:pt>
              </c:strCache>
            </c:strRef>
          </c:tx>
          <c:dLbls>
            <c:dLbl>
              <c:idx val="1"/>
              <c:layout>
                <c:manualLayout>
                  <c:x val="-2.8129395218002812E-2"/>
                  <c:y val="5.5401662049861494E-2"/>
                </c:manualLayout>
              </c:layout>
              <c:spPr/>
              <c:txPr>
                <a:bodyPr rot="0" vert="horz"/>
                <a:lstStyle/>
                <a:p>
                  <a:pPr>
                    <a:defRPr sz="1000"/>
                  </a:pPr>
                  <a:endParaRPr lang="ro-R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72D-43D4-A664-E73A56FFBCE9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>
                  <a:defRPr sz="1000"/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'PIB, VAB, SUD MUNTENIA'!$B$36:$H$36</c:f>
              <c:numCache>
                <c:formatCode>General</c:formatCode>
                <c:ptCount val="7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</c:numCache>
            </c:numRef>
          </c:cat>
          <c:val>
            <c:numRef>
              <c:f>'PIB, VAB, SUD MUNTENIA'!$B$38:$H$38</c:f>
              <c:numCache>
                <c:formatCode>0.0</c:formatCode>
                <c:ptCount val="7"/>
                <c:pt idx="0">
                  <c:v>34.122653459624544</c:v>
                </c:pt>
                <c:pt idx="1">
                  <c:v>39.721418252611805</c:v>
                </c:pt>
                <c:pt idx="2">
                  <c:v>41.9763018356632</c:v>
                </c:pt>
                <c:pt idx="3">
                  <c:v>37.21518865363953</c:v>
                </c:pt>
                <c:pt idx="4">
                  <c:v>38.368099627389363</c:v>
                </c:pt>
                <c:pt idx="5">
                  <c:v>42.399917710261995</c:v>
                </c:pt>
                <c:pt idx="6">
                  <c:v>37.743207010559431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72D-43D4-A664-E73A56FFBCE9}"/>
            </c:ext>
          </c:extLst>
        </c:ser>
        <c:ser>
          <c:idx val="2"/>
          <c:order val="2"/>
          <c:tx>
            <c:strRef>
              <c:f>'PIB, VAB, SUD MUNTENIA'!$A$39</c:f>
              <c:strCache>
                <c:ptCount val="1"/>
                <c:pt idx="0">
                  <c:v>CONSTRUCŢII</c:v>
                </c:pt>
              </c:strCache>
            </c:strRef>
          </c:tx>
          <c:dLbls>
            <c:dLbl>
              <c:idx val="0"/>
              <c:layout>
                <c:manualLayout>
                  <c:x val="-2.2503516174402251E-2"/>
                  <c:y val="-3.3240997229916899E-2"/>
                </c:manualLayout>
              </c:layout>
              <c:spPr/>
              <c:txPr>
                <a:bodyPr rot="0" vert="horz"/>
                <a:lstStyle/>
                <a:p>
                  <a:pPr>
                    <a:defRPr sz="1000"/>
                  </a:pPr>
                  <a:endParaRPr lang="ro-R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72D-43D4-A664-E73A56FFBCE9}"/>
                </c:ext>
              </c:extLst>
            </c:dLbl>
            <c:dLbl>
              <c:idx val="1"/>
              <c:layout>
                <c:manualLayout>
                  <c:x val="-1.5002344116268168E-2"/>
                  <c:y val="-4.801477377654656E-2"/>
                </c:manualLayout>
              </c:layout>
              <c:spPr/>
              <c:txPr>
                <a:bodyPr rot="0" vert="horz"/>
                <a:lstStyle/>
                <a:p>
                  <a:pPr>
                    <a:defRPr sz="1000"/>
                  </a:pPr>
                  <a:endParaRPr lang="ro-R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72D-43D4-A664-E73A56FFBCE9}"/>
                </c:ext>
              </c:extLst>
            </c:dLbl>
            <c:dLbl>
              <c:idx val="2"/>
              <c:layout>
                <c:manualLayout>
                  <c:x val="-4.125644631973753E-2"/>
                  <c:y val="4.8014773776546629E-2"/>
                </c:manualLayout>
              </c:layout>
              <c:spPr/>
              <c:txPr>
                <a:bodyPr rot="0" vert="horz"/>
                <a:lstStyle/>
                <a:p>
                  <a:pPr>
                    <a:defRPr sz="1000"/>
                  </a:pPr>
                  <a:endParaRPr lang="ro-R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72D-43D4-A664-E73A56FFBCE9}"/>
                </c:ext>
              </c:extLst>
            </c:dLbl>
            <c:dLbl>
              <c:idx val="3"/>
              <c:layout>
                <c:manualLayout>
                  <c:x val="-1.3127051101734646E-2"/>
                  <c:y val="5.1708217913204062E-2"/>
                </c:manualLayout>
              </c:layout>
              <c:spPr/>
              <c:txPr>
                <a:bodyPr rot="0" vert="horz"/>
                <a:lstStyle/>
                <a:p>
                  <a:pPr>
                    <a:defRPr sz="1000"/>
                  </a:pPr>
                  <a:endParaRPr lang="ro-R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72D-43D4-A664-E73A56FFBCE9}"/>
                </c:ext>
              </c:extLst>
            </c:dLbl>
            <c:dLbl>
              <c:idx val="4"/>
              <c:layout>
                <c:manualLayout>
                  <c:x val="-1.875293014533521E-2"/>
                  <c:y val="2.2160664819944668E-2"/>
                </c:manualLayout>
              </c:layout>
              <c:spPr/>
              <c:txPr>
                <a:bodyPr rot="0" vert="horz"/>
                <a:lstStyle/>
                <a:p>
                  <a:pPr>
                    <a:defRPr sz="1000"/>
                  </a:pPr>
                  <a:endParaRPr lang="ro-R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F72D-43D4-A664-E73A56FFBCE9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>
                  <a:defRPr sz="1000"/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'PIB, VAB, SUD MUNTENIA'!$B$36:$H$36</c:f>
              <c:numCache>
                <c:formatCode>General</c:formatCode>
                <c:ptCount val="7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</c:numCache>
            </c:numRef>
          </c:cat>
          <c:val>
            <c:numRef>
              <c:f>'PIB, VAB, SUD MUNTENIA'!$B$39:$H$39</c:f>
              <c:numCache>
                <c:formatCode>0.0</c:formatCode>
                <c:ptCount val="7"/>
                <c:pt idx="0">
                  <c:v>10.107889617262339</c:v>
                </c:pt>
                <c:pt idx="1">
                  <c:v>9.0320615082786091</c:v>
                </c:pt>
                <c:pt idx="2">
                  <c:v>7.8209479265734725</c:v>
                </c:pt>
                <c:pt idx="3">
                  <c:v>7.5739300954470332</c:v>
                </c:pt>
                <c:pt idx="4">
                  <c:v>6.8965064470102169</c:v>
                </c:pt>
                <c:pt idx="5">
                  <c:v>6.0374887046918166</c:v>
                </c:pt>
                <c:pt idx="6">
                  <c:v>5.7186637499770221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F72D-43D4-A664-E73A56FFBCE9}"/>
            </c:ext>
          </c:extLst>
        </c:ser>
        <c:ser>
          <c:idx val="3"/>
          <c:order val="3"/>
          <c:tx>
            <c:strRef>
              <c:f>'PIB, VAB, SUD MUNTENIA'!$A$40</c:f>
              <c:strCache>
                <c:ptCount val="1"/>
                <c:pt idx="0">
                  <c:v>SERVICII</c:v>
                </c:pt>
              </c:strCache>
            </c:strRef>
          </c:tx>
          <c:dLbls>
            <c:dLbl>
              <c:idx val="0"/>
              <c:layout>
                <c:manualLayout>
                  <c:x val="0"/>
                  <c:y val="-4.4321329639889197E-2"/>
                </c:manualLayout>
              </c:layout>
              <c:spPr/>
              <c:txPr>
                <a:bodyPr rot="0" vert="horz"/>
                <a:lstStyle/>
                <a:p>
                  <a:pPr>
                    <a:defRPr sz="1000"/>
                  </a:pPr>
                  <a:endParaRPr lang="ro-R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72D-43D4-A664-E73A56FFBCE9}"/>
                </c:ext>
              </c:extLst>
            </c:dLbl>
            <c:dLbl>
              <c:idx val="1"/>
              <c:layout>
                <c:manualLayout>
                  <c:x val="0"/>
                  <c:y val="-3.3240997229916899E-2"/>
                </c:manualLayout>
              </c:layout>
              <c:spPr/>
              <c:txPr>
                <a:bodyPr rot="0" vert="horz"/>
                <a:lstStyle/>
                <a:p>
                  <a:pPr>
                    <a:defRPr sz="1000"/>
                  </a:pPr>
                  <a:endParaRPr lang="ro-R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72D-43D4-A664-E73A56FFBCE9}"/>
                </c:ext>
              </c:extLst>
            </c:dLbl>
            <c:dLbl>
              <c:idx val="2"/>
              <c:layout>
                <c:manualLayout>
                  <c:x val="-3.3755421922470663E-2"/>
                  <c:y val="4.4321329639889197E-2"/>
                </c:manualLayout>
              </c:layout>
              <c:spPr/>
              <c:txPr>
                <a:bodyPr rot="0" vert="horz"/>
                <a:lstStyle/>
                <a:p>
                  <a:pPr>
                    <a:defRPr sz="1000"/>
                  </a:pPr>
                  <a:endParaRPr lang="ro-R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F72D-43D4-A664-E73A56FFBCE9}"/>
                </c:ext>
              </c:extLst>
            </c:dLbl>
            <c:dLbl>
              <c:idx val="4"/>
              <c:layout>
                <c:manualLayout>
                  <c:x val="-1.875293014533521E-3"/>
                  <c:y val="-3.3240997229916899E-2"/>
                </c:manualLayout>
              </c:layout>
              <c:spPr/>
              <c:txPr>
                <a:bodyPr rot="0" vert="horz"/>
                <a:lstStyle/>
                <a:p>
                  <a:pPr>
                    <a:defRPr sz="1000"/>
                  </a:pPr>
                  <a:endParaRPr lang="ro-R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F72D-43D4-A664-E73A56FFBCE9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>
                  <a:defRPr sz="1000"/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'PIB, VAB, SUD MUNTENIA'!$B$36:$H$36</c:f>
              <c:numCache>
                <c:formatCode>General</c:formatCode>
                <c:ptCount val="7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</c:numCache>
            </c:numRef>
          </c:cat>
          <c:val>
            <c:numRef>
              <c:f>'PIB, VAB, SUD MUNTENIA'!$B$40:$H$40</c:f>
              <c:numCache>
                <c:formatCode>0.0</c:formatCode>
                <c:ptCount val="7"/>
                <c:pt idx="0">
                  <c:v>47.45563959290233</c:v>
                </c:pt>
                <c:pt idx="1">
                  <c:v>42.368128989274886</c:v>
                </c:pt>
                <c:pt idx="2">
                  <c:v>38.824634886720432</c:v>
                </c:pt>
                <c:pt idx="3">
                  <c:v>46.334130465157742</c:v>
                </c:pt>
                <c:pt idx="4">
                  <c:v>44.568842514377756</c:v>
                </c:pt>
                <c:pt idx="5">
                  <c:v>44.094930066743224</c:v>
                </c:pt>
                <c:pt idx="6">
                  <c:v>48.846104354813711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F72D-43D4-A664-E73A56FFBC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9619807"/>
        <c:axId val="1"/>
      </c:lineChart>
      <c:catAx>
        <c:axId val="136961980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ro-RO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60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ro-RO"/>
                  <a:t>- % -</a:t>
                </a:r>
              </a:p>
            </c:rich>
          </c:tx>
          <c:layout>
            <c:manualLayout>
              <c:xMode val="edge"/>
              <c:yMode val="edge"/>
              <c:x val="6.1475501216356393E-2"/>
              <c:y val="1.474925803766054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o-RO"/>
          </a:p>
        </c:txPr>
        <c:crossAx val="1369619807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1.2565939806047453E-4"/>
          <c:y val="0.77652767980273651"/>
          <c:w val="0.99923112986404128"/>
          <c:h val="0.223472320197263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ro-RO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o-RO"/>
    </a:p>
  </c:txPr>
  <c:printSettings>
    <c:headerFooter alignWithMargins="0"/>
    <c:pageMargins b="1" l="0.75000000000000022" r="0.75000000000000022" t="1" header="0.5" footer="0.5"/>
    <c:pageSetup orientation="landscape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vi-VN" sz="1100"/>
              <a:t>Structura comparativă a VAB pe judeţe şi ramuri de activitate, în anul </a:t>
            </a:r>
            <a:r>
              <a:rPr lang="ro-RO" sz="1100"/>
              <a:t>201</a:t>
            </a:r>
            <a:r>
              <a:rPr lang="en-US" sz="1100"/>
              <a:t>5</a:t>
            </a:r>
            <a:endParaRPr lang="vi-VN" sz="11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ro-RO"/>
        </a:p>
      </c:txPr>
    </c:title>
    <c:autoTitleDeleted val="0"/>
    <c:plotArea>
      <c:layout>
        <c:manualLayout>
          <c:layoutTarget val="inner"/>
          <c:xMode val="edge"/>
          <c:yMode val="edge"/>
          <c:x val="0.22391274203932054"/>
          <c:y val="0.15770367349499639"/>
          <c:w val="0.74044784496277583"/>
          <c:h val="0.7432046093839862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'PIB, VAB, SUD MUNTENIA'!$A$136</c:f>
              <c:strCache>
                <c:ptCount val="1"/>
                <c:pt idx="0">
                  <c:v>Agricultura, silvicultura si pescuit</c:v>
                </c:pt>
              </c:strCache>
            </c:strRef>
          </c:tx>
          <c:spPr>
            <a:solidFill>
              <a:schemeClr val="accent1">
                <a:shade val="58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7"/>
              <c:layout>
                <c:manualLayout>
                  <c:x val="1.2578616352201259E-2"/>
                  <c:y val="-3.898635477582845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727-4629-A88A-AD0AFC56DD0E}"/>
                </c:ext>
              </c:extLst>
            </c:dLbl>
            <c:spPr>
              <a:noFill/>
              <a:ln w="25400"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'PIB, VAB, SUD MUNTENIA'!$B$135:$J$135</c:f>
              <c:strCache>
                <c:ptCount val="9"/>
                <c:pt idx="0">
                  <c:v>România</c:v>
                </c:pt>
                <c:pt idx="1">
                  <c:v>Sud Muntenia</c:v>
                </c:pt>
                <c:pt idx="2">
                  <c:v>Arges</c:v>
                </c:pt>
                <c:pt idx="3">
                  <c:v>Calarasi</c:v>
                </c:pt>
                <c:pt idx="4">
                  <c:v>Dambovita</c:v>
                </c:pt>
                <c:pt idx="5">
                  <c:v>Giurgiu</c:v>
                </c:pt>
                <c:pt idx="6">
                  <c:v>Ialomita</c:v>
                </c:pt>
                <c:pt idx="7">
                  <c:v>Prahova</c:v>
                </c:pt>
                <c:pt idx="8">
                  <c:v>Teleorman</c:v>
                </c:pt>
              </c:strCache>
            </c:strRef>
          </c:cat>
          <c:val>
            <c:numRef>
              <c:f>'PIB, VAB, SUD MUNTENIA'!$B$136:$J$136</c:f>
              <c:numCache>
                <c:formatCode>0.0</c:formatCode>
                <c:ptCount val="9"/>
                <c:pt idx="0">
                  <c:v>4.7602410844234386</c:v>
                </c:pt>
                <c:pt idx="1">
                  <c:v>7.6920248846498289</c:v>
                </c:pt>
                <c:pt idx="2">
                  <c:v>4.3404610658793352</c:v>
                </c:pt>
                <c:pt idx="3">
                  <c:v>18.972414512818727</c:v>
                </c:pt>
                <c:pt idx="4">
                  <c:v>8.4875207386568547</c:v>
                </c:pt>
                <c:pt idx="5">
                  <c:v>10.969125214408233</c:v>
                </c:pt>
                <c:pt idx="6">
                  <c:v>17.855913534352197</c:v>
                </c:pt>
                <c:pt idx="7">
                  <c:v>2.4009089328529902</c:v>
                </c:pt>
                <c:pt idx="8">
                  <c:v>13.388552755039312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26-4DA7-B3DA-EB29D9BB6AC1}"/>
            </c:ext>
          </c:extLst>
        </c:ser>
        <c:ser>
          <c:idx val="1"/>
          <c:order val="1"/>
          <c:tx>
            <c:strRef>
              <c:f>'PIB, VAB, SUD MUNTENIA'!$A$137</c:f>
              <c:strCache>
                <c:ptCount val="1"/>
                <c:pt idx="0">
                  <c:v>Industrie </c:v>
                </c:pt>
              </c:strCache>
            </c:strRef>
          </c:tx>
          <c:spPr>
            <a:solidFill>
              <a:schemeClr val="accent1">
                <a:shade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25400"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'PIB, VAB, SUD MUNTENIA'!$B$135:$J$135</c:f>
              <c:strCache>
                <c:ptCount val="9"/>
                <c:pt idx="0">
                  <c:v>România</c:v>
                </c:pt>
                <c:pt idx="1">
                  <c:v>Sud Muntenia</c:v>
                </c:pt>
                <c:pt idx="2">
                  <c:v>Arges</c:v>
                </c:pt>
                <c:pt idx="3">
                  <c:v>Calarasi</c:v>
                </c:pt>
                <c:pt idx="4">
                  <c:v>Dambovita</c:v>
                </c:pt>
                <c:pt idx="5">
                  <c:v>Giurgiu</c:v>
                </c:pt>
                <c:pt idx="6">
                  <c:v>Ialomita</c:v>
                </c:pt>
                <c:pt idx="7">
                  <c:v>Prahova</c:v>
                </c:pt>
                <c:pt idx="8">
                  <c:v>Teleorman</c:v>
                </c:pt>
              </c:strCache>
            </c:strRef>
          </c:cat>
          <c:val>
            <c:numRef>
              <c:f>'PIB, VAB, SUD MUNTENIA'!$B$137:$J$137</c:f>
              <c:numCache>
                <c:formatCode>0.0</c:formatCode>
                <c:ptCount val="9"/>
                <c:pt idx="0">
                  <c:v>27.380858708842027</c:v>
                </c:pt>
                <c:pt idx="1">
                  <c:v>37.743207010559431</c:v>
                </c:pt>
                <c:pt idx="2">
                  <c:v>40.311353672720763</c:v>
                </c:pt>
                <c:pt idx="3">
                  <c:v>24.345149059032241</c:v>
                </c:pt>
                <c:pt idx="4">
                  <c:v>37.397208396450985</c:v>
                </c:pt>
                <c:pt idx="5">
                  <c:v>11.874785591766724</c:v>
                </c:pt>
                <c:pt idx="6">
                  <c:v>18.551218504750107</c:v>
                </c:pt>
                <c:pt idx="7">
                  <c:v>52.088564347027976</c:v>
                </c:pt>
                <c:pt idx="8">
                  <c:v>28.901219788397452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D26-4DA7-B3DA-EB29D9BB6AC1}"/>
            </c:ext>
          </c:extLst>
        </c:ser>
        <c:ser>
          <c:idx val="2"/>
          <c:order val="2"/>
          <c:tx>
            <c:strRef>
              <c:f>'PIB, VAB, SUD MUNTENIA'!$A$138</c:f>
              <c:strCache>
                <c:ptCount val="1"/>
                <c:pt idx="0">
                  <c:v>Construcţii</c:v>
                </c:pt>
              </c:strCache>
            </c:strRef>
          </c:tx>
          <c:spPr>
            <a:solidFill>
              <a:schemeClr val="accent1">
                <a:tint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25400"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'PIB, VAB, SUD MUNTENIA'!$B$135:$J$135</c:f>
              <c:strCache>
                <c:ptCount val="9"/>
                <c:pt idx="0">
                  <c:v>România</c:v>
                </c:pt>
                <c:pt idx="1">
                  <c:v>Sud Muntenia</c:v>
                </c:pt>
                <c:pt idx="2">
                  <c:v>Arges</c:v>
                </c:pt>
                <c:pt idx="3">
                  <c:v>Calarasi</c:v>
                </c:pt>
                <c:pt idx="4">
                  <c:v>Dambovita</c:v>
                </c:pt>
                <c:pt idx="5">
                  <c:v>Giurgiu</c:v>
                </c:pt>
                <c:pt idx="6">
                  <c:v>Ialomita</c:v>
                </c:pt>
                <c:pt idx="7">
                  <c:v>Prahova</c:v>
                </c:pt>
                <c:pt idx="8">
                  <c:v>Teleorman</c:v>
                </c:pt>
              </c:strCache>
            </c:strRef>
          </c:cat>
          <c:val>
            <c:numRef>
              <c:f>'PIB, VAB, SUD MUNTENIA'!$B$138:$J$138</c:f>
              <c:numCache>
                <c:formatCode>0.0</c:formatCode>
                <c:ptCount val="9"/>
                <c:pt idx="0">
                  <c:v>6.6779900097725289</c:v>
                </c:pt>
                <c:pt idx="1">
                  <c:v>5.7186637499770221</c:v>
                </c:pt>
                <c:pt idx="2">
                  <c:v>6.5700396647878083</c:v>
                </c:pt>
                <c:pt idx="3">
                  <c:v>3.7986572511914285</c:v>
                </c:pt>
                <c:pt idx="4">
                  <c:v>3.4390103152275837</c:v>
                </c:pt>
                <c:pt idx="5">
                  <c:v>6.2281303602058324</c:v>
                </c:pt>
                <c:pt idx="6">
                  <c:v>4.9617926476662539</c:v>
                </c:pt>
                <c:pt idx="7">
                  <c:v>7.2908706428435703</c:v>
                </c:pt>
                <c:pt idx="8">
                  <c:v>3.2258064516129039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D26-4DA7-B3DA-EB29D9BB6AC1}"/>
            </c:ext>
          </c:extLst>
        </c:ser>
        <c:ser>
          <c:idx val="3"/>
          <c:order val="3"/>
          <c:tx>
            <c:strRef>
              <c:f>'PIB, VAB, SUD MUNTENIA'!$A$139</c:f>
              <c:strCache>
                <c:ptCount val="1"/>
                <c:pt idx="0">
                  <c:v>Servicii</c:v>
                </c:pt>
              </c:strCache>
            </c:strRef>
          </c:tx>
          <c:spPr>
            <a:solidFill>
              <a:schemeClr val="accent1">
                <a:tint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25400"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'PIB, VAB, SUD MUNTENIA'!$B$135:$J$135</c:f>
              <c:strCache>
                <c:ptCount val="9"/>
                <c:pt idx="0">
                  <c:v>România</c:v>
                </c:pt>
                <c:pt idx="1">
                  <c:v>Sud Muntenia</c:v>
                </c:pt>
                <c:pt idx="2">
                  <c:v>Arges</c:v>
                </c:pt>
                <c:pt idx="3">
                  <c:v>Calarasi</c:v>
                </c:pt>
                <c:pt idx="4">
                  <c:v>Dambovita</c:v>
                </c:pt>
                <c:pt idx="5">
                  <c:v>Giurgiu</c:v>
                </c:pt>
                <c:pt idx="6">
                  <c:v>Ialomita</c:v>
                </c:pt>
                <c:pt idx="7">
                  <c:v>Prahova</c:v>
                </c:pt>
                <c:pt idx="8">
                  <c:v>Teleorman</c:v>
                </c:pt>
              </c:strCache>
            </c:strRef>
          </c:cat>
          <c:val>
            <c:numRef>
              <c:f>'PIB, VAB, SUD MUNTENIA'!$B$139:$J$139</c:f>
              <c:numCache>
                <c:formatCode>0.0</c:formatCode>
                <c:ptCount val="9"/>
                <c:pt idx="0">
                  <c:v>61.18091019696201</c:v>
                </c:pt>
                <c:pt idx="1">
                  <c:v>48.846104354813711</c:v>
                </c:pt>
                <c:pt idx="2">
                  <c:v>48.778145596612092</c:v>
                </c:pt>
                <c:pt idx="3">
                  <c:v>52.883779176957603</c:v>
                </c:pt>
                <c:pt idx="4">
                  <c:v>50.676260549664576</c:v>
                </c:pt>
                <c:pt idx="5">
                  <c:v>70.927958833619215</c:v>
                </c:pt>
                <c:pt idx="6">
                  <c:v>58.631075313231449</c:v>
                </c:pt>
                <c:pt idx="7">
                  <c:v>38.219656077275467</c:v>
                </c:pt>
                <c:pt idx="8">
                  <c:v>54.484421004950335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D26-4DA7-B3DA-EB29D9BB6A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69606079"/>
        <c:axId val="1"/>
      </c:barChart>
      <c:catAx>
        <c:axId val="1369606079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369606079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487561696297397E-2"/>
          <c:y val="0.90484545775061698"/>
          <c:w val="0.85024876607405209"/>
          <c:h val="6.73761115681435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ro-R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 Narrow" panose="020B0606020202030204" pitchFamily="34" charset="0"/>
              </a:defRPr>
            </a:pPr>
            <a:r>
              <a:rPr lang="en-US" sz="1200">
                <a:latin typeface="Arial Narrow" panose="020B0606020202030204" pitchFamily="34" charset="0"/>
              </a:rPr>
              <a:t>Evolu</a:t>
            </a:r>
            <a:r>
              <a:rPr lang="ro-RO" sz="1200">
                <a:latin typeface="Arial Narrow" panose="020B0606020202030204" pitchFamily="34" charset="0"/>
              </a:rPr>
              <a:t>ţia</a:t>
            </a:r>
            <a:r>
              <a:rPr lang="ro-RO" sz="1200" baseline="0">
                <a:latin typeface="Arial Narrow" panose="020B0606020202030204" pitchFamily="34" charset="0"/>
              </a:rPr>
              <a:t> contribuţiei regiunilor de dezvoltare la formarea VAB naţionale</a:t>
            </a:r>
            <a:endParaRPr lang="vi-VN" sz="1200"/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percentStacked"/>
        <c:varyColors val="0"/>
        <c:ser>
          <c:idx val="0"/>
          <c:order val="0"/>
          <c:tx>
            <c:strRef>
              <c:f>Regiuni!$A$98</c:f>
              <c:strCache>
                <c:ptCount val="1"/>
                <c:pt idx="0">
                  <c:v>Nord - Vest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Regiuni!$B$96:$I$96</c:f>
              <c:numCache>
                <c:formatCode>General</c:formatCode>
                <c:ptCount val="8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</c:numCache>
            </c:numRef>
          </c:cat>
          <c:val>
            <c:numRef>
              <c:f>Regiuni!$B$98:$I$98</c:f>
              <c:numCache>
                <c:formatCode>0.0%</c:formatCode>
                <c:ptCount val="8"/>
                <c:pt idx="0">
                  <c:v>0.11292205765429258</c:v>
                </c:pt>
                <c:pt idx="1">
                  <c:v>0.11528525995806718</c:v>
                </c:pt>
                <c:pt idx="2">
                  <c:v>0.11277919185558268</c:v>
                </c:pt>
                <c:pt idx="3">
                  <c:v>0.10907641738475234</c:v>
                </c:pt>
                <c:pt idx="4">
                  <c:v>0.11344388748068386</c:v>
                </c:pt>
                <c:pt idx="5">
                  <c:v>0.11252385983987279</c:v>
                </c:pt>
                <c:pt idx="6">
                  <c:v>0.11472607286963182</c:v>
                </c:pt>
                <c:pt idx="7">
                  <c:v>0.11461756664208239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B0-4469-8FB8-3C10B60CE7BE}"/>
            </c:ext>
          </c:extLst>
        </c:ser>
        <c:ser>
          <c:idx val="1"/>
          <c:order val="1"/>
          <c:tx>
            <c:strRef>
              <c:f>Regiuni!$A$99</c:f>
              <c:strCache>
                <c:ptCount val="1"/>
                <c:pt idx="0">
                  <c:v>Centru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Regiuni!$B$96:$I$96</c:f>
              <c:numCache>
                <c:formatCode>General</c:formatCode>
                <c:ptCount val="8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</c:numCache>
            </c:numRef>
          </c:cat>
          <c:val>
            <c:numRef>
              <c:f>Regiuni!$B$99:$I$99</c:f>
              <c:numCache>
                <c:formatCode>0.0%</c:formatCode>
                <c:ptCount val="8"/>
                <c:pt idx="0">
                  <c:v>0.11081104687381588</c:v>
                </c:pt>
                <c:pt idx="1">
                  <c:v>0.11372783584145367</c:v>
                </c:pt>
                <c:pt idx="2">
                  <c:v>0.11222786222880558</c:v>
                </c:pt>
                <c:pt idx="3">
                  <c:v>0.10964636826732914</c:v>
                </c:pt>
                <c:pt idx="4">
                  <c:v>0.11348543479455428</c:v>
                </c:pt>
                <c:pt idx="5">
                  <c:v>0.11050819766741787</c:v>
                </c:pt>
                <c:pt idx="6">
                  <c:v>0.10942927724915068</c:v>
                </c:pt>
                <c:pt idx="7">
                  <c:v>0.11041249070508558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B0-4469-8FB8-3C10B60CE7BE}"/>
            </c:ext>
          </c:extLst>
        </c:ser>
        <c:ser>
          <c:idx val="2"/>
          <c:order val="2"/>
          <c:tx>
            <c:strRef>
              <c:f>Regiuni!$A$100</c:f>
              <c:strCache>
                <c:ptCount val="1"/>
                <c:pt idx="0">
                  <c:v>Nord - Est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Regiuni!$B$96:$I$96</c:f>
              <c:numCache>
                <c:formatCode>General</c:formatCode>
                <c:ptCount val="8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</c:numCache>
            </c:numRef>
          </c:cat>
          <c:val>
            <c:numRef>
              <c:f>Regiuni!$B$100:$I$100</c:f>
              <c:numCache>
                <c:formatCode>0.0%</c:formatCode>
                <c:ptCount val="8"/>
                <c:pt idx="0">
                  <c:v>0.10554797010289813</c:v>
                </c:pt>
                <c:pt idx="1">
                  <c:v>0.10785906692401236</c:v>
                </c:pt>
                <c:pt idx="2">
                  <c:v>0.1051827919751562</c:v>
                </c:pt>
                <c:pt idx="3">
                  <c:v>0.10129112227886773</c:v>
                </c:pt>
                <c:pt idx="4">
                  <c:v>0.10296037056374728</c:v>
                </c:pt>
                <c:pt idx="5">
                  <c:v>0.10254013333722833</c:v>
                </c:pt>
                <c:pt idx="6">
                  <c:v>0.10047521466695644</c:v>
                </c:pt>
                <c:pt idx="7">
                  <c:v>0.10026425567346892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0B0-4469-8FB8-3C10B60CE7BE}"/>
            </c:ext>
          </c:extLst>
        </c:ser>
        <c:ser>
          <c:idx val="3"/>
          <c:order val="3"/>
          <c:tx>
            <c:strRef>
              <c:f>Regiuni!$A$101</c:f>
              <c:strCache>
                <c:ptCount val="1"/>
                <c:pt idx="0">
                  <c:v>Sud - Est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Arial Narrow" panose="020B0606020202030204" pitchFamily="34" charset="0"/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Regiuni!$B$96:$I$96</c:f>
              <c:numCache>
                <c:formatCode>General</c:formatCode>
                <c:ptCount val="8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</c:numCache>
            </c:numRef>
          </c:cat>
          <c:val>
            <c:numRef>
              <c:f>Regiuni!$B$101:$I$101</c:f>
              <c:numCache>
                <c:formatCode>0.0%</c:formatCode>
                <c:ptCount val="8"/>
                <c:pt idx="0">
                  <c:v>0.10322009957993861</c:v>
                </c:pt>
                <c:pt idx="1">
                  <c:v>0.1046905144109021</c:v>
                </c:pt>
                <c:pt idx="2">
                  <c:v>0.10644665749600758</c:v>
                </c:pt>
                <c:pt idx="3">
                  <c:v>0.10526444228511178</c:v>
                </c:pt>
                <c:pt idx="4">
                  <c:v>0.10877890912836609</c:v>
                </c:pt>
                <c:pt idx="5">
                  <c:v>0.11313856911498253</c:v>
                </c:pt>
                <c:pt idx="6">
                  <c:v>0.11256625223166522</c:v>
                </c:pt>
                <c:pt idx="7">
                  <c:v>0.10687072731198975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0B0-4469-8FB8-3C10B60CE7BE}"/>
            </c:ext>
          </c:extLst>
        </c:ser>
        <c:ser>
          <c:idx val="4"/>
          <c:order val="4"/>
          <c:tx>
            <c:strRef>
              <c:f>Regiuni!$A$102</c:f>
              <c:strCache>
                <c:ptCount val="1"/>
                <c:pt idx="0">
                  <c:v>Bucureşti - Ilfov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Regiuni!$B$96:$I$96</c:f>
              <c:numCache>
                <c:formatCode>General</c:formatCode>
                <c:ptCount val="8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</c:numCache>
            </c:numRef>
          </c:cat>
          <c:val>
            <c:numRef>
              <c:f>Regiuni!$B$102:$I$102</c:f>
              <c:numCache>
                <c:formatCode>0.0%</c:formatCode>
                <c:ptCount val="8"/>
                <c:pt idx="0">
                  <c:v>0.26577948982086486</c:v>
                </c:pt>
                <c:pt idx="1">
                  <c:v>0.24983339714793312</c:v>
                </c:pt>
                <c:pt idx="2">
                  <c:v>0.25668544821002348</c:v>
                </c:pt>
                <c:pt idx="3">
                  <c:v>0.2721392438812969</c:v>
                </c:pt>
                <c:pt idx="4">
                  <c:v>0.26579539843395344</c:v>
                </c:pt>
                <c:pt idx="5">
                  <c:v>0.2679462689587313</c:v>
                </c:pt>
                <c:pt idx="6">
                  <c:v>0.26787442289622998</c:v>
                </c:pt>
                <c:pt idx="7">
                  <c:v>0.27765343770982881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0B0-4469-8FB8-3C10B60CE7BE}"/>
            </c:ext>
          </c:extLst>
        </c:ser>
        <c:ser>
          <c:idx val="5"/>
          <c:order val="5"/>
          <c:tx>
            <c:strRef>
              <c:f>Regiuni!$A$103</c:f>
              <c:strCache>
                <c:ptCount val="1"/>
                <c:pt idx="0">
                  <c:v>Sud Muntenia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Regiuni!$B$96:$I$96</c:f>
              <c:numCache>
                <c:formatCode>General</c:formatCode>
                <c:ptCount val="8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</c:numCache>
            </c:numRef>
          </c:cat>
          <c:val>
            <c:numRef>
              <c:f>Regiuni!$B$103:$I$103</c:f>
              <c:numCache>
                <c:formatCode>0.0%</c:formatCode>
                <c:ptCount val="8"/>
                <c:pt idx="0">
                  <c:v>0.1238722972275777</c:v>
                </c:pt>
                <c:pt idx="1">
                  <c:v>0.12942035687907255</c:v>
                </c:pt>
                <c:pt idx="2">
                  <c:v>0.12523001765512592</c:v>
                </c:pt>
                <c:pt idx="3">
                  <c:v>0.12384350996163621</c:v>
                </c:pt>
                <c:pt idx="4">
                  <c:v>0.11921379462722391</c:v>
                </c:pt>
                <c:pt idx="5">
                  <c:v>0.12209291140990189</c:v>
                </c:pt>
                <c:pt idx="6">
                  <c:v>0.12990689378415157</c:v>
                </c:pt>
                <c:pt idx="7">
                  <c:v>0.12155314089502184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0B0-4469-8FB8-3C10B60CE7BE}"/>
            </c:ext>
          </c:extLst>
        </c:ser>
        <c:ser>
          <c:idx val="6"/>
          <c:order val="6"/>
          <c:tx>
            <c:strRef>
              <c:f>Regiuni!$A$104</c:f>
              <c:strCache>
                <c:ptCount val="1"/>
                <c:pt idx="0">
                  <c:v>Sud - Vest Oltenia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Regiuni!$B$96:$I$96</c:f>
              <c:numCache>
                <c:formatCode>General</c:formatCode>
                <c:ptCount val="8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</c:numCache>
            </c:numRef>
          </c:cat>
          <c:val>
            <c:numRef>
              <c:f>Regiuni!$B$104:$I$104</c:f>
              <c:numCache>
                <c:formatCode>0.0%</c:formatCode>
                <c:ptCount val="8"/>
                <c:pt idx="0">
                  <c:v>7.7768729467364212E-2</c:v>
                </c:pt>
                <c:pt idx="1">
                  <c:v>7.9249905582657737E-2</c:v>
                </c:pt>
                <c:pt idx="2">
                  <c:v>7.9529403478114324E-2</c:v>
                </c:pt>
                <c:pt idx="3">
                  <c:v>7.8903508081968055E-2</c:v>
                </c:pt>
                <c:pt idx="4">
                  <c:v>7.77725508576457E-2</c:v>
                </c:pt>
                <c:pt idx="5">
                  <c:v>7.5387118999593161E-2</c:v>
                </c:pt>
                <c:pt idx="6">
                  <c:v>7.243323610278303E-2</c:v>
                </c:pt>
                <c:pt idx="7">
                  <c:v>7.3153350486463778E-2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0B0-4469-8FB8-3C10B60CE7BE}"/>
            </c:ext>
          </c:extLst>
        </c:ser>
        <c:ser>
          <c:idx val="7"/>
          <c:order val="7"/>
          <c:tx>
            <c:strRef>
              <c:f>Regiuni!$A$105</c:f>
              <c:strCache>
                <c:ptCount val="1"/>
                <c:pt idx="0">
                  <c:v>Vest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Regiuni!$B$96:$I$96</c:f>
              <c:numCache>
                <c:formatCode>General</c:formatCode>
                <c:ptCount val="8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</c:numCache>
            </c:numRef>
          </c:cat>
          <c:val>
            <c:numRef>
              <c:f>Regiuni!$B$105:$I$105</c:f>
              <c:numCache>
                <c:formatCode>0.0%</c:formatCode>
                <c:ptCount val="8"/>
                <c:pt idx="0">
                  <c:v>9.9215579991702385E-2</c:v>
                </c:pt>
                <c:pt idx="1">
                  <c:v>9.9076134187644493E-2</c:v>
                </c:pt>
                <c:pt idx="2">
                  <c:v>0.10070318634983312</c:v>
                </c:pt>
                <c:pt idx="3">
                  <c:v>9.893992362738846E-2</c:v>
                </c:pt>
                <c:pt idx="4">
                  <c:v>9.7741108922697301E-2</c:v>
                </c:pt>
                <c:pt idx="5">
                  <c:v>9.5056390803336499E-2</c:v>
                </c:pt>
                <c:pt idx="6">
                  <c:v>9.1884138621615263E-2</c:v>
                </c:pt>
                <c:pt idx="7">
                  <c:v>9.4678129822522397E-2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0B0-4469-8FB8-3C10B60CE7B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box"/>
        <c:axId val="117684096"/>
        <c:axId val="117685632"/>
        <c:axId val="0"/>
      </c:bar3DChart>
      <c:catAx>
        <c:axId val="117684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100" b="1">
                <a:latin typeface="Arial Narrow" panose="020B0606020202030204" pitchFamily="34" charset="0"/>
              </a:defRPr>
            </a:pPr>
            <a:endParaRPr lang="ro-RO"/>
          </a:p>
        </c:txPr>
        <c:crossAx val="117685632"/>
        <c:crosses val="autoZero"/>
        <c:auto val="1"/>
        <c:lblAlgn val="ctr"/>
        <c:lblOffset val="100"/>
        <c:noMultiLvlLbl val="0"/>
      </c:catAx>
      <c:valAx>
        <c:axId val="117685632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117684096"/>
        <c:crosses val="autoZero"/>
        <c:crossBetween val="between"/>
      </c:valAx>
    </c:plotArea>
    <c:legend>
      <c:legendPos val="t"/>
      <c:overlay val="0"/>
      <c:txPr>
        <a:bodyPr/>
        <a:lstStyle/>
        <a:p>
          <a:pPr>
            <a:defRPr sz="1050" b="1">
              <a:latin typeface="Arial Narrow" panose="020B0606020202030204" pitchFamily="34" charset="0"/>
            </a:defRPr>
          </a:pPr>
          <a:endParaRPr lang="ro-RO"/>
        </a:p>
      </c:tx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vi-VN" sz="1100"/>
              <a:t>Evoluţia indicelui de disparitate a produsului intern brut/locuitor la preţuri curente la nivel regional</a:t>
            </a:r>
            <a:r>
              <a:rPr lang="en-US" sz="1100"/>
              <a:t> </a:t>
            </a:r>
          </a:p>
          <a:p>
            <a:pPr>
              <a:defRPr sz="1100"/>
            </a:pPr>
            <a:r>
              <a:rPr lang="en-US" sz="1100"/>
              <a:t>(100%</a:t>
            </a:r>
            <a:r>
              <a:rPr lang="en-US" sz="1100" baseline="0"/>
              <a:t> = produsul intern brut/locuitor la nivel na</a:t>
            </a:r>
            <a:r>
              <a:rPr lang="ro-RO" sz="1100" baseline="0"/>
              <a:t>ţional)</a:t>
            </a:r>
            <a:r>
              <a:rPr lang="vi-VN" sz="1100"/>
              <a:t> 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Regiuni!$B$138</c:f>
              <c:strCache>
                <c:ptCount val="1"/>
                <c:pt idx="0">
                  <c:v>2005</c:v>
                </c:pt>
              </c:strCache>
            </c:strRef>
          </c:tx>
          <c:invertIfNegative val="0"/>
          <c:cat>
            <c:strRef>
              <c:f>Regiuni!$A$140:$A$147</c:f>
              <c:strCache>
                <c:ptCount val="8"/>
                <c:pt idx="0">
                  <c:v>Nord-Vest</c:v>
                </c:pt>
                <c:pt idx="1">
                  <c:v>Centru</c:v>
                </c:pt>
                <c:pt idx="2">
                  <c:v>Nord-Est</c:v>
                </c:pt>
                <c:pt idx="3">
                  <c:v>Sud-Est</c:v>
                </c:pt>
                <c:pt idx="4">
                  <c:v>Sud - Muntenia</c:v>
                </c:pt>
                <c:pt idx="5">
                  <c:v>Bucuresti - Ilfov</c:v>
                </c:pt>
                <c:pt idx="6">
                  <c:v>Sud-Vest Oltenia</c:v>
                </c:pt>
                <c:pt idx="7">
                  <c:v>Vest</c:v>
                </c:pt>
              </c:strCache>
            </c:strRef>
          </c:cat>
          <c:val>
            <c:numRef>
              <c:f>Regiuni!$B$140:$B$147</c:f>
              <c:numCache>
                <c:formatCode>0.0%</c:formatCode>
                <c:ptCount val="8"/>
                <c:pt idx="0">
                  <c:v>0.92105263157894735</c:v>
                </c:pt>
                <c:pt idx="1">
                  <c:v>0.94736842105263153</c:v>
                </c:pt>
                <c:pt idx="2">
                  <c:v>0.63157894736842102</c:v>
                </c:pt>
                <c:pt idx="3">
                  <c:v>0.84210526315789469</c:v>
                </c:pt>
                <c:pt idx="4">
                  <c:v>0.81578947368421051</c:v>
                </c:pt>
                <c:pt idx="5">
                  <c:v>2.3157894736842106</c:v>
                </c:pt>
                <c:pt idx="6">
                  <c:v>0.76315789473684215</c:v>
                </c:pt>
                <c:pt idx="7">
                  <c:v>1.0789473684210527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79-444B-963A-326DA4FDCFC3}"/>
            </c:ext>
          </c:extLst>
        </c:ser>
        <c:ser>
          <c:idx val="2"/>
          <c:order val="1"/>
          <c:tx>
            <c:strRef>
              <c:f>Regiuni!$C$138</c:f>
              <c:strCache>
                <c:ptCount val="1"/>
                <c:pt idx="0">
                  <c:v>2006</c:v>
                </c:pt>
              </c:strCache>
            </c:strRef>
          </c:tx>
          <c:invertIfNegative val="0"/>
          <c:cat>
            <c:strRef>
              <c:f>Regiuni!$A$140:$A$147</c:f>
              <c:strCache>
                <c:ptCount val="8"/>
                <c:pt idx="0">
                  <c:v>Nord-Vest</c:v>
                </c:pt>
                <c:pt idx="1">
                  <c:v>Centru</c:v>
                </c:pt>
                <c:pt idx="2">
                  <c:v>Nord-Est</c:v>
                </c:pt>
                <c:pt idx="3">
                  <c:v>Sud-Est</c:v>
                </c:pt>
                <c:pt idx="4">
                  <c:v>Sud - Muntenia</c:v>
                </c:pt>
                <c:pt idx="5">
                  <c:v>Bucuresti - Ilfov</c:v>
                </c:pt>
                <c:pt idx="6">
                  <c:v>Sud-Vest Oltenia</c:v>
                </c:pt>
                <c:pt idx="7">
                  <c:v>Vest</c:v>
                </c:pt>
              </c:strCache>
            </c:strRef>
          </c:cat>
          <c:val>
            <c:numRef>
              <c:f>Regiuni!$C$140:$C$147</c:f>
              <c:numCache>
                <c:formatCode>0.0%</c:formatCode>
                <c:ptCount val="8"/>
                <c:pt idx="0">
                  <c:v>0.95652173913043481</c:v>
                </c:pt>
                <c:pt idx="1">
                  <c:v>1</c:v>
                </c:pt>
                <c:pt idx="2">
                  <c:v>0.63043478260869568</c:v>
                </c:pt>
                <c:pt idx="3">
                  <c:v>0.86956521739130432</c:v>
                </c:pt>
                <c:pt idx="4">
                  <c:v>0.82608695652173914</c:v>
                </c:pt>
                <c:pt idx="5">
                  <c:v>2.2826086956521738</c:v>
                </c:pt>
                <c:pt idx="6">
                  <c:v>0.78260869565217395</c:v>
                </c:pt>
                <c:pt idx="7">
                  <c:v>1.1521739130434783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79-444B-963A-326DA4FDCFC3}"/>
            </c:ext>
          </c:extLst>
        </c:ser>
        <c:ser>
          <c:idx val="3"/>
          <c:order val="2"/>
          <c:tx>
            <c:strRef>
              <c:f>Regiuni!$D$138</c:f>
              <c:strCache>
                <c:ptCount val="1"/>
                <c:pt idx="0">
                  <c:v>2007</c:v>
                </c:pt>
              </c:strCache>
            </c:strRef>
          </c:tx>
          <c:invertIfNegative val="0"/>
          <c:cat>
            <c:strRef>
              <c:f>Regiuni!$A$140:$A$147</c:f>
              <c:strCache>
                <c:ptCount val="8"/>
                <c:pt idx="0">
                  <c:v>Nord-Vest</c:v>
                </c:pt>
                <c:pt idx="1">
                  <c:v>Centru</c:v>
                </c:pt>
                <c:pt idx="2">
                  <c:v>Nord-Est</c:v>
                </c:pt>
                <c:pt idx="3">
                  <c:v>Sud-Est</c:v>
                </c:pt>
                <c:pt idx="4">
                  <c:v>Sud - Muntenia</c:v>
                </c:pt>
                <c:pt idx="5">
                  <c:v>Bucuresti - Ilfov</c:v>
                </c:pt>
                <c:pt idx="6">
                  <c:v>Sud-Vest Oltenia</c:v>
                </c:pt>
                <c:pt idx="7">
                  <c:v>Vest</c:v>
                </c:pt>
              </c:strCache>
            </c:strRef>
          </c:cat>
          <c:val>
            <c:numRef>
              <c:f>Regiuni!$D$140:$D$147</c:f>
              <c:numCache>
                <c:formatCode>0.0%</c:formatCode>
                <c:ptCount val="8"/>
                <c:pt idx="0">
                  <c:v>0.95161290322580649</c:v>
                </c:pt>
                <c:pt idx="1">
                  <c:v>1</c:v>
                </c:pt>
                <c:pt idx="2">
                  <c:v>0.62903225806451613</c:v>
                </c:pt>
                <c:pt idx="3">
                  <c:v>0.82258064516129037</c:v>
                </c:pt>
                <c:pt idx="4">
                  <c:v>0.80645161290322576</c:v>
                </c:pt>
                <c:pt idx="5">
                  <c:v>2.306451612903226</c:v>
                </c:pt>
                <c:pt idx="6">
                  <c:v>0.74193548387096775</c:v>
                </c:pt>
                <c:pt idx="7">
                  <c:v>1.096774193548387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79-444B-963A-326DA4FDCFC3}"/>
            </c:ext>
          </c:extLst>
        </c:ser>
        <c:ser>
          <c:idx val="4"/>
          <c:order val="3"/>
          <c:tx>
            <c:strRef>
              <c:f>Regiuni!$E$138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strRef>
              <c:f>Regiuni!$A$140:$A$147</c:f>
              <c:strCache>
                <c:ptCount val="8"/>
                <c:pt idx="0">
                  <c:v>Nord-Vest</c:v>
                </c:pt>
                <c:pt idx="1">
                  <c:v>Centru</c:v>
                </c:pt>
                <c:pt idx="2">
                  <c:v>Nord-Est</c:v>
                </c:pt>
                <c:pt idx="3">
                  <c:v>Sud-Est</c:v>
                </c:pt>
                <c:pt idx="4">
                  <c:v>Sud - Muntenia</c:v>
                </c:pt>
                <c:pt idx="5">
                  <c:v>Bucuresti - Ilfov</c:v>
                </c:pt>
                <c:pt idx="6">
                  <c:v>Sud-Vest Oltenia</c:v>
                </c:pt>
                <c:pt idx="7">
                  <c:v>Vest</c:v>
                </c:pt>
              </c:strCache>
            </c:strRef>
          </c:cat>
          <c:val>
            <c:numRef>
              <c:f>Regiuni!$E$140:$E$147</c:f>
              <c:numCache>
                <c:formatCode>0.0%</c:formatCode>
                <c:ptCount val="8"/>
                <c:pt idx="0">
                  <c:v>0.90140845070422537</c:v>
                </c:pt>
                <c:pt idx="1">
                  <c:v>0.95774647887323938</c:v>
                </c:pt>
                <c:pt idx="2">
                  <c:v>0.61971830985915488</c:v>
                </c:pt>
                <c:pt idx="3">
                  <c:v>0.78873239436619713</c:v>
                </c:pt>
                <c:pt idx="4">
                  <c:v>0.83098591549295775</c:v>
                </c:pt>
                <c:pt idx="5">
                  <c:v>2.507042253521127</c:v>
                </c:pt>
                <c:pt idx="6">
                  <c:v>0.73239436619718312</c:v>
                </c:pt>
                <c:pt idx="7">
                  <c:v>1.0985915492957747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E79-444B-963A-326DA4FDCFC3}"/>
            </c:ext>
          </c:extLst>
        </c:ser>
        <c:ser>
          <c:idx val="5"/>
          <c:order val="4"/>
          <c:tx>
            <c:strRef>
              <c:f>Regiuni!$F$138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strRef>
              <c:f>Regiuni!$A$140:$A$147</c:f>
              <c:strCache>
                <c:ptCount val="8"/>
                <c:pt idx="0">
                  <c:v>Nord-Vest</c:v>
                </c:pt>
                <c:pt idx="1">
                  <c:v>Centru</c:v>
                </c:pt>
                <c:pt idx="2">
                  <c:v>Nord-Est</c:v>
                </c:pt>
                <c:pt idx="3">
                  <c:v>Sud-Est</c:v>
                </c:pt>
                <c:pt idx="4">
                  <c:v>Sud - Muntenia</c:v>
                </c:pt>
                <c:pt idx="5">
                  <c:v>Bucuresti - Ilfov</c:v>
                </c:pt>
                <c:pt idx="6">
                  <c:v>Sud-Vest Oltenia</c:v>
                </c:pt>
                <c:pt idx="7">
                  <c:v>Vest</c:v>
                </c:pt>
              </c:strCache>
            </c:strRef>
          </c:cat>
          <c:val>
            <c:numRef>
              <c:f>Regiuni!$F$140:$F$147</c:f>
              <c:numCache>
                <c:formatCode>0.0%</c:formatCode>
                <c:ptCount val="8"/>
                <c:pt idx="0">
                  <c:v>0.90163934426229508</c:v>
                </c:pt>
                <c:pt idx="1">
                  <c:v>0.96721311475409832</c:v>
                </c:pt>
                <c:pt idx="2">
                  <c:v>0.62295081967213117</c:v>
                </c:pt>
                <c:pt idx="3">
                  <c:v>0.80327868852459017</c:v>
                </c:pt>
                <c:pt idx="4">
                  <c:v>0.86885245901639341</c:v>
                </c:pt>
                <c:pt idx="5">
                  <c:v>2.3278688524590163</c:v>
                </c:pt>
                <c:pt idx="6">
                  <c:v>0.75409836065573765</c:v>
                </c:pt>
                <c:pt idx="7">
                  <c:v>1.098360655737705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E79-444B-963A-326DA4FDCFC3}"/>
            </c:ext>
          </c:extLst>
        </c:ser>
        <c:ser>
          <c:idx val="6"/>
          <c:order val="5"/>
          <c:tx>
            <c:strRef>
              <c:f>Regiuni!$G$138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Regiuni!$A$140:$A$147</c:f>
              <c:strCache>
                <c:ptCount val="8"/>
                <c:pt idx="0">
                  <c:v>Nord-Vest</c:v>
                </c:pt>
                <c:pt idx="1">
                  <c:v>Centru</c:v>
                </c:pt>
                <c:pt idx="2">
                  <c:v>Nord-Est</c:v>
                </c:pt>
                <c:pt idx="3">
                  <c:v>Sud-Est</c:v>
                </c:pt>
                <c:pt idx="4">
                  <c:v>Sud - Muntenia</c:v>
                </c:pt>
                <c:pt idx="5">
                  <c:v>Bucuresti - Ilfov</c:v>
                </c:pt>
                <c:pt idx="6">
                  <c:v>Sud-Vest Oltenia</c:v>
                </c:pt>
                <c:pt idx="7">
                  <c:v>Vest</c:v>
                </c:pt>
              </c:strCache>
            </c:strRef>
          </c:cat>
          <c:val>
            <c:numRef>
              <c:f>Regiuni!$G$140:$G$147</c:f>
              <c:numCache>
                <c:formatCode>0.0%</c:formatCode>
                <c:ptCount val="8"/>
                <c:pt idx="0">
                  <c:v>0.90322580645161288</c:v>
                </c:pt>
                <c:pt idx="1">
                  <c:v>0.967741935483871</c:v>
                </c:pt>
                <c:pt idx="2">
                  <c:v>0.62903225806451613</c:v>
                </c:pt>
                <c:pt idx="3">
                  <c:v>0.82258064516129037</c:v>
                </c:pt>
                <c:pt idx="4">
                  <c:v>0.82258064516129037</c:v>
                </c:pt>
                <c:pt idx="5">
                  <c:v>2.3548387096774195</c:v>
                </c:pt>
                <c:pt idx="6">
                  <c:v>0.77419354838709675</c:v>
                </c:pt>
                <c:pt idx="7">
                  <c:v>1.1451612903225807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E79-444B-963A-326DA4FDCFC3}"/>
            </c:ext>
          </c:extLst>
        </c:ser>
        <c:ser>
          <c:idx val="7"/>
          <c:order val="6"/>
          <c:tx>
            <c:strRef>
              <c:f>Regiuni!$I$138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Regiuni!$A$140:$A$147</c:f>
              <c:strCache>
                <c:ptCount val="8"/>
                <c:pt idx="0">
                  <c:v>Nord-Vest</c:v>
                </c:pt>
                <c:pt idx="1">
                  <c:v>Centru</c:v>
                </c:pt>
                <c:pt idx="2">
                  <c:v>Nord-Est</c:v>
                </c:pt>
                <c:pt idx="3">
                  <c:v>Sud-Est</c:v>
                </c:pt>
                <c:pt idx="4">
                  <c:v>Sud - Muntenia</c:v>
                </c:pt>
                <c:pt idx="5">
                  <c:v>Bucuresti - Ilfov</c:v>
                </c:pt>
                <c:pt idx="6">
                  <c:v>Sud-Vest Oltenia</c:v>
                </c:pt>
                <c:pt idx="7">
                  <c:v>Vest</c:v>
                </c:pt>
              </c:strCache>
            </c:strRef>
          </c:cat>
          <c:val>
            <c:numRef>
              <c:f>Regiuni!$I$140:$I$147</c:f>
              <c:numCache>
                <c:formatCode>0.0%</c:formatCode>
                <c:ptCount val="8"/>
                <c:pt idx="0">
                  <c:v>0.86567164179104472</c:v>
                </c:pt>
                <c:pt idx="1">
                  <c:v>0.95522388059701491</c:v>
                </c:pt>
                <c:pt idx="2">
                  <c:v>0.62686567164179108</c:v>
                </c:pt>
                <c:pt idx="3">
                  <c:v>0.85074626865671643</c:v>
                </c:pt>
                <c:pt idx="4">
                  <c:v>0.76119402985074625</c:v>
                </c:pt>
                <c:pt idx="5">
                  <c:v>2.3283582089552239</c:v>
                </c:pt>
                <c:pt idx="6">
                  <c:v>0.74626865671641796</c:v>
                </c:pt>
                <c:pt idx="7">
                  <c:v>1.0597014925373134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E79-444B-963A-326DA4FDCFC3}"/>
            </c:ext>
          </c:extLst>
        </c:ser>
        <c:ser>
          <c:idx val="8"/>
          <c:order val="7"/>
          <c:tx>
            <c:strRef>
              <c:f>Regiuni!$J$138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Regiuni!$A$140:$A$147</c:f>
              <c:strCache>
                <c:ptCount val="8"/>
                <c:pt idx="0">
                  <c:v>Nord-Vest</c:v>
                </c:pt>
                <c:pt idx="1">
                  <c:v>Centru</c:v>
                </c:pt>
                <c:pt idx="2">
                  <c:v>Nord-Est</c:v>
                </c:pt>
                <c:pt idx="3">
                  <c:v>Sud-Est</c:v>
                </c:pt>
                <c:pt idx="4">
                  <c:v>Sud - Muntenia</c:v>
                </c:pt>
                <c:pt idx="5">
                  <c:v>Bucuresti - Ilfov</c:v>
                </c:pt>
                <c:pt idx="6">
                  <c:v>Sud-Vest Oltenia</c:v>
                </c:pt>
                <c:pt idx="7">
                  <c:v>Vest</c:v>
                </c:pt>
              </c:strCache>
            </c:strRef>
          </c:cat>
          <c:val>
            <c:numRef>
              <c:f>Regiuni!$J$140:$J$147</c:f>
              <c:numCache>
                <c:formatCode>0.0%</c:formatCode>
                <c:ptCount val="8"/>
                <c:pt idx="0">
                  <c:v>0.875</c:v>
                </c:pt>
                <c:pt idx="1">
                  <c:v>0.94444444444444442</c:v>
                </c:pt>
                <c:pt idx="2">
                  <c:v>0.625</c:v>
                </c:pt>
                <c:pt idx="3">
                  <c:v>0.90277777777777779</c:v>
                </c:pt>
                <c:pt idx="4">
                  <c:v>0.79166666666666663</c:v>
                </c:pt>
                <c:pt idx="5">
                  <c:v>2.3472222222222223</c:v>
                </c:pt>
                <c:pt idx="6">
                  <c:v>0.73611111111111116</c:v>
                </c:pt>
                <c:pt idx="7">
                  <c:v>1.0416666666666667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E79-444B-963A-326DA4FDCFC3}"/>
            </c:ext>
          </c:extLst>
        </c:ser>
        <c:ser>
          <c:idx val="0"/>
          <c:order val="8"/>
          <c:tx>
            <c:strRef>
              <c:f>Regiuni!$K$138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Regiuni!$A$140:$A$147</c:f>
              <c:strCache>
                <c:ptCount val="8"/>
                <c:pt idx="0">
                  <c:v>Nord-Vest</c:v>
                </c:pt>
                <c:pt idx="1">
                  <c:v>Centru</c:v>
                </c:pt>
                <c:pt idx="2">
                  <c:v>Nord-Est</c:v>
                </c:pt>
                <c:pt idx="3">
                  <c:v>Sud-Est</c:v>
                </c:pt>
                <c:pt idx="4">
                  <c:v>Sud - Muntenia</c:v>
                </c:pt>
                <c:pt idx="5">
                  <c:v>Bucuresti - Ilfov</c:v>
                </c:pt>
                <c:pt idx="6">
                  <c:v>Sud-Vest Oltenia</c:v>
                </c:pt>
                <c:pt idx="7">
                  <c:v>Vest</c:v>
                </c:pt>
              </c:strCache>
            </c:strRef>
          </c:cat>
          <c:val>
            <c:numRef>
              <c:f>Regiuni!$K$140:$K$147</c:f>
              <c:numCache>
                <c:formatCode>0.0%</c:formatCode>
                <c:ptCount val="8"/>
                <c:pt idx="0">
                  <c:v>0.89333333333333331</c:v>
                </c:pt>
                <c:pt idx="1">
                  <c:v>0.93333333333333335</c:v>
                </c:pt>
                <c:pt idx="2">
                  <c:v>0.61333333333333329</c:v>
                </c:pt>
                <c:pt idx="3">
                  <c:v>0.90666666666666662</c:v>
                </c:pt>
                <c:pt idx="4">
                  <c:v>0.85333333333333339</c:v>
                </c:pt>
                <c:pt idx="5">
                  <c:v>2.3466666666666667</c:v>
                </c:pt>
                <c:pt idx="6">
                  <c:v>0.72</c:v>
                </c:pt>
                <c:pt idx="7">
                  <c:v>1.0133333333333334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E79-444B-963A-326DA4FDCFC3}"/>
            </c:ext>
          </c:extLst>
        </c:ser>
        <c:ser>
          <c:idx val="9"/>
          <c:order val="9"/>
          <c:tx>
            <c:strRef>
              <c:f>Regiuni!$L$138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Regiuni!$A$140:$A$147</c:f>
              <c:strCache>
                <c:ptCount val="8"/>
                <c:pt idx="0">
                  <c:v>Nord-Vest</c:v>
                </c:pt>
                <c:pt idx="1">
                  <c:v>Centru</c:v>
                </c:pt>
                <c:pt idx="2">
                  <c:v>Nord-Est</c:v>
                </c:pt>
                <c:pt idx="3">
                  <c:v>Sud-Est</c:v>
                </c:pt>
                <c:pt idx="4">
                  <c:v>Sud - Muntenia</c:v>
                </c:pt>
                <c:pt idx="5">
                  <c:v>Bucuresti - Ilfov</c:v>
                </c:pt>
                <c:pt idx="6">
                  <c:v>Sud-Vest Oltenia</c:v>
                </c:pt>
                <c:pt idx="7">
                  <c:v>Vest</c:v>
                </c:pt>
              </c:strCache>
            </c:strRef>
          </c:cat>
          <c:val>
            <c:numRef>
              <c:f>Regiuni!$L$140:$L$147</c:f>
              <c:numCache>
                <c:formatCode>0.0%</c:formatCode>
                <c:ptCount val="8"/>
                <c:pt idx="0">
                  <c:v>0.87654320987654322</c:v>
                </c:pt>
                <c:pt idx="1">
                  <c:v>0.92592592592592593</c:v>
                </c:pt>
                <c:pt idx="2">
                  <c:v>0.60493827160493829</c:v>
                </c:pt>
                <c:pt idx="3">
                  <c:v>0.85185185185185186</c:v>
                </c:pt>
                <c:pt idx="4">
                  <c:v>0.79012345679012341</c:v>
                </c:pt>
                <c:pt idx="5">
                  <c:v>2.4074074074074074</c:v>
                </c:pt>
                <c:pt idx="6">
                  <c:v>0.71604938271604934</c:v>
                </c:pt>
                <c:pt idx="7">
                  <c:v>1.037037037037037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E79-444B-963A-326DA4FDCFC3}"/>
            </c:ext>
          </c:extLst>
        </c:ser>
        <c:ser>
          <c:idx val="10"/>
          <c:order val="10"/>
          <c:tx>
            <c:strRef>
              <c:f>Regiuni!$M$138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strRef>
              <c:f>Regiuni!$A$140:$A$147</c:f>
              <c:strCache>
                <c:ptCount val="8"/>
                <c:pt idx="0">
                  <c:v>Nord-Vest</c:v>
                </c:pt>
                <c:pt idx="1">
                  <c:v>Centru</c:v>
                </c:pt>
                <c:pt idx="2">
                  <c:v>Nord-Est</c:v>
                </c:pt>
                <c:pt idx="3">
                  <c:v>Sud-Est</c:v>
                </c:pt>
                <c:pt idx="4">
                  <c:v>Sud - Muntenia</c:v>
                </c:pt>
                <c:pt idx="5">
                  <c:v>Bucuresti - Ilfov</c:v>
                </c:pt>
                <c:pt idx="6">
                  <c:v>Sud-Vest Oltenia</c:v>
                </c:pt>
                <c:pt idx="7">
                  <c:v>Vest</c:v>
                </c:pt>
              </c:strCache>
            </c:strRef>
          </c:cat>
          <c:val>
            <c:numRef>
              <c:f>Regiuni!$M$140:$M$147</c:f>
              <c:numCache>
                <c:formatCode>0.0%</c:formatCode>
                <c:ptCount val="8"/>
                <c:pt idx="0">
                  <c:v>0.88372093023255816</c:v>
                </c:pt>
                <c:pt idx="1">
                  <c:v>0.93023255813953487</c:v>
                </c:pt>
                <c:pt idx="2">
                  <c:v>0.61627906976744184</c:v>
                </c:pt>
                <c:pt idx="3">
                  <c:v>0.86046511627906974</c:v>
                </c:pt>
                <c:pt idx="4">
                  <c:v>0.79069767441860461</c:v>
                </c:pt>
                <c:pt idx="5">
                  <c:v>2.3837209302325579</c:v>
                </c:pt>
                <c:pt idx="6">
                  <c:v>0.73255813953488369</c:v>
                </c:pt>
                <c:pt idx="7">
                  <c:v>1.0348837209302326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E79-444B-963A-326DA4FDCF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737728"/>
        <c:axId val="117747712"/>
      </c:barChart>
      <c:catAx>
        <c:axId val="117737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17747712"/>
        <c:crosses val="autoZero"/>
        <c:auto val="1"/>
        <c:lblAlgn val="ctr"/>
        <c:lblOffset val="100"/>
        <c:noMultiLvlLbl val="0"/>
      </c:catAx>
      <c:valAx>
        <c:axId val="117747712"/>
        <c:scaling>
          <c:orientation val="minMax"/>
        </c:scaling>
        <c:delete val="0"/>
        <c:axPos val="l"/>
        <c:majorGridlines/>
        <c:numFmt formatCode="0.0%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 Narrow" panose="020B0606020202030204" pitchFamily="34" charset="0"/>
              </a:defRPr>
            </a:pPr>
            <a:endParaRPr lang="ro-RO"/>
          </a:p>
        </c:txPr>
        <c:crossAx val="11773772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vi-VN" sz="1200"/>
              <a:t>Evoluţia produsului intern brut/locuitor la preţuri curente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Regiuni!$B$124</c:f>
              <c:strCache>
                <c:ptCount val="1"/>
                <c:pt idx="0">
                  <c:v>2005</c:v>
                </c:pt>
              </c:strCache>
            </c:strRef>
          </c:tx>
          <c:invertIfNegative val="0"/>
          <c:cat>
            <c:strRef>
              <c:f>Regiuni!$A$125:$A$134</c:f>
              <c:strCache>
                <c:ptCount val="10"/>
                <c:pt idx="0">
                  <c:v>UE 28</c:v>
                </c:pt>
                <c:pt idx="1">
                  <c:v>Romania</c:v>
                </c:pt>
                <c:pt idx="2">
                  <c:v>Nord-Vest</c:v>
                </c:pt>
                <c:pt idx="3">
                  <c:v>Centru</c:v>
                </c:pt>
                <c:pt idx="4">
                  <c:v>Nord-Est</c:v>
                </c:pt>
                <c:pt idx="5">
                  <c:v>Sud-Est</c:v>
                </c:pt>
                <c:pt idx="6">
                  <c:v>Sud - Muntenia</c:v>
                </c:pt>
                <c:pt idx="7">
                  <c:v>Bucuresti - Ilfov</c:v>
                </c:pt>
                <c:pt idx="8">
                  <c:v>Sud-Vest Oltenia</c:v>
                </c:pt>
                <c:pt idx="9">
                  <c:v>Vest</c:v>
                </c:pt>
              </c:strCache>
            </c:strRef>
          </c:cat>
          <c:val>
            <c:numRef>
              <c:f>Regiuni!$B$125:$B$134</c:f>
              <c:numCache>
                <c:formatCode>#,##0</c:formatCode>
                <c:ptCount val="10"/>
                <c:pt idx="0">
                  <c:v>23300</c:v>
                </c:pt>
                <c:pt idx="1">
                  <c:v>3800</c:v>
                </c:pt>
                <c:pt idx="2">
                  <c:v>3500</c:v>
                </c:pt>
                <c:pt idx="3">
                  <c:v>3600</c:v>
                </c:pt>
                <c:pt idx="4">
                  <c:v>2400</c:v>
                </c:pt>
                <c:pt idx="5">
                  <c:v>3200</c:v>
                </c:pt>
                <c:pt idx="6">
                  <c:v>3100</c:v>
                </c:pt>
                <c:pt idx="7">
                  <c:v>8800</c:v>
                </c:pt>
                <c:pt idx="8">
                  <c:v>2900</c:v>
                </c:pt>
                <c:pt idx="9">
                  <c:v>4100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56-41C4-AA73-1DE059CEEB96}"/>
            </c:ext>
          </c:extLst>
        </c:ser>
        <c:ser>
          <c:idx val="2"/>
          <c:order val="1"/>
          <c:tx>
            <c:strRef>
              <c:f>Regiuni!$C$124</c:f>
              <c:strCache>
                <c:ptCount val="1"/>
                <c:pt idx="0">
                  <c:v>2006</c:v>
                </c:pt>
              </c:strCache>
            </c:strRef>
          </c:tx>
          <c:invertIfNegative val="0"/>
          <c:cat>
            <c:strRef>
              <c:f>Regiuni!$A$125:$A$134</c:f>
              <c:strCache>
                <c:ptCount val="10"/>
                <c:pt idx="0">
                  <c:v>UE 28</c:v>
                </c:pt>
                <c:pt idx="1">
                  <c:v>Romania</c:v>
                </c:pt>
                <c:pt idx="2">
                  <c:v>Nord-Vest</c:v>
                </c:pt>
                <c:pt idx="3">
                  <c:v>Centru</c:v>
                </c:pt>
                <c:pt idx="4">
                  <c:v>Nord-Est</c:v>
                </c:pt>
                <c:pt idx="5">
                  <c:v>Sud-Est</c:v>
                </c:pt>
                <c:pt idx="6">
                  <c:v>Sud - Muntenia</c:v>
                </c:pt>
                <c:pt idx="7">
                  <c:v>Bucuresti - Ilfov</c:v>
                </c:pt>
                <c:pt idx="8">
                  <c:v>Sud-Vest Oltenia</c:v>
                </c:pt>
                <c:pt idx="9">
                  <c:v>Vest</c:v>
                </c:pt>
              </c:strCache>
            </c:strRef>
          </c:cat>
          <c:val>
            <c:numRef>
              <c:f>Regiuni!$C$125:$C$134</c:f>
              <c:numCache>
                <c:formatCode>#,##0</c:formatCode>
                <c:ptCount val="10"/>
                <c:pt idx="0">
                  <c:v>24700</c:v>
                </c:pt>
                <c:pt idx="1">
                  <c:v>4600</c:v>
                </c:pt>
                <c:pt idx="2">
                  <c:v>4400</c:v>
                </c:pt>
                <c:pt idx="3">
                  <c:v>4600</c:v>
                </c:pt>
                <c:pt idx="4">
                  <c:v>2900</c:v>
                </c:pt>
                <c:pt idx="5">
                  <c:v>4000</c:v>
                </c:pt>
                <c:pt idx="6">
                  <c:v>3800</c:v>
                </c:pt>
                <c:pt idx="7">
                  <c:v>10500</c:v>
                </c:pt>
                <c:pt idx="8">
                  <c:v>3600</c:v>
                </c:pt>
                <c:pt idx="9">
                  <c:v>5300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56-41C4-AA73-1DE059CEEB96}"/>
            </c:ext>
          </c:extLst>
        </c:ser>
        <c:ser>
          <c:idx val="3"/>
          <c:order val="2"/>
          <c:tx>
            <c:strRef>
              <c:f>Regiuni!$D$124</c:f>
              <c:strCache>
                <c:ptCount val="1"/>
                <c:pt idx="0">
                  <c:v>2007</c:v>
                </c:pt>
              </c:strCache>
            </c:strRef>
          </c:tx>
          <c:invertIfNegative val="0"/>
          <c:cat>
            <c:strRef>
              <c:f>Regiuni!$A$125:$A$134</c:f>
              <c:strCache>
                <c:ptCount val="10"/>
                <c:pt idx="0">
                  <c:v>UE 28</c:v>
                </c:pt>
                <c:pt idx="1">
                  <c:v>Romania</c:v>
                </c:pt>
                <c:pt idx="2">
                  <c:v>Nord-Vest</c:v>
                </c:pt>
                <c:pt idx="3">
                  <c:v>Centru</c:v>
                </c:pt>
                <c:pt idx="4">
                  <c:v>Nord-Est</c:v>
                </c:pt>
                <c:pt idx="5">
                  <c:v>Sud-Est</c:v>
                </c:pt>
                <c:pt idx="6">
                  <c:v>Sud - Muntenia</c:v>
                </c:pt>
                <c:pt idx="7">
                  <c:v>Bucuresti - Ilfov</c:v>
                </c:pt>
                <c:pt idx="8">
                  <c:v>Sud-Vest Oltenia</c:v>
                </c:pt>
                <c:pt idx="9">
                  <c:v>Vest</c:v>
                </c:pt>
              </c:strCache>
            </c:strRef>
          </c:cat>
          <c:val>
            <c:numRef>
              <c:f>Regiuni!$D$125:$D$134</c:f>
              <c:numCache>
                <c:formatCode>#,##0</c:formatCode>
                <c:ptCount val="10"/>
                <c:pt idx="0">
                  <c:v>26100</c:v>
                </c:pt>
                <c:pt idx="1">
                  <c:v>6200</c:v>
                </c:pt>
                <c:pt idx="2">
                  <c:v>5900</c:v>
                </c:pt>
                <c:pt idx="3">
                  <c:v>6200</c:v>
                </c:pt>
                <c:pt idx="4">
                  <c:v>3900</c:v>
                </c:pt>
                <c:pt idx="5">
                  <c:v>5100</c:v>
                </c:pt>
                <c:pt idx="6">
                  <c:v>5000</c:v>
                </c:pt>
                <c:pt idx="7">
                  <c:v>14300</c:v>
                </c:pt>
                <c:pt idx="8">
                  <c:v>4600</c:v>
                </c:pt>
                <c:pt idx="9">
                  <c:v>6800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56-41C4-AA73-1DE059CEEB96}"/>
            </c:ext>
          </c:extLst>
        </c:ser>
        <c:ser>
          <c:idx val="4"/>
          <c:order val="3"/>
          <c:tx>
            <c:strRef>
              <c:f>Regiuni!$E$124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strRef>
              <c:f>Regiuni!$A$125:$A$134</c:f>
              <c:strCache>
                <c:ptCount val="10"/>
                <c:pt idx="0">
                  <c:v>UE 28</c:v>
                </c:pt>
                <c:pt idx="1">
                  <c:v>Romania</c:v>
                </c:pt>
                <c:pt idx="2">
                  <c:v>Nord-Vest</c:v>
                </c:pt>
                <c:pt idx="3">
                  <c:v>Centru</c:v>
                </c:pt>
                <c:pt idx="4">
                  <c:v>Nord-Est</c:v>
                </c:pt>
                <c:pt idx="5">
                  <c:v>Sud-Est</c:v>
                </c:pt>
                <c:pt idx="6">
                  <c:v>Sud - Muntenia</c:v>
                </c:pt>
                <c:pt idx="7">
                  <c:v>Bucuresti - Ilfov</c:v>
                </c:pt>
                <c:pt idx="8">
                  <c:v>Sud-Vest Oltenia</c:v>
                </c:pt>
                <c:pt idx="9">
                  <c:v>Vest</c:v>
                </c:pt>
              </c:strCache>
            </c:strRef>
          </c:cat>
          <c:val>
            <c:numRef>
              <c:f>Regiuni!$E$125:$E$134</c:f>
              <c:numCache>
                <c:formatCode>#,##0</c:formatCode>
                <c:ptCount val="10"/>
                <c:pt idx="0">
                  <c:v>26100</c:v>
                </c:pt>
                <c:pt idx="1">
                  <c:v>7100</c:v>
                </c:pt>
                <c:pt idx="2">
                  <c:v>6400</c:v>
                </c:pt>
                <c:pt idx="3">
                  <c:v>6800</c:v>
                </c:pt>
                <c:pt idx="4">
                  <c:v>4400</c:v>
                </c:pt>
                <c:pt idx="5">
                  <c:v>5600</c:v>
                </c:pt>
                <c:pt idx="6">
                  <c:v>5900</c:v>
                </c:pt>
                <c:pt idx="7">
                  <c:v>17800</c:v>
                </c:pt>
                <c:pt idx="8">
                  <c:v>5200</c:v>
                </c:pt>
                <c:pt idx="9">
                  <c:v>7800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56-41C4-AA73-1DE059CEEB96}"/>
            </c:ext>
          </c:extLst>
        </c:ser>
        <c:ser>
          <c:idx val="5"/>
          <c:order val="4"/>
          <c:tx>
            <c:strRef>
              <c:f>Regiuni!$F$124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strRef>
              <c:f>Regiuni!$A$125:$A$134</c:f>
              <c:strCache>
                <c:ptCount val="10"/>
                <c:pt idx="0">
                  <c:v>UE 28</c:v>
                </c:pt>
                <c:pt idx="1">
                  <c:v>Romania</c:v>
                </c:pt>
                <c:pt idx="2">
                  <c:v>Nord-Vest</c:v>
                </c:pt>
                <c:pt idx="3">
                  <c:v>Centru</c:v>
                </c:pt>
                <c:pt idx="4">
                  <c:v>Nord-Est</c:v>
                </c:pt>
                <c:pt idx="5">
                  <c:v>Sud-Est</c:v>
                </c:pt>
                <c:pt idx="6">
                  <c:v>Sud - Muntenia</c:v>
                </c:pt>
                <c:pt idx="7">
                  <c:v>Bucuresti - Ilfov</c:v>
                </c:pt>
                <c:pt idx="8">
                  <c:v>Sud-Vest Oltenia</c:v>
                </c:pt>
                <c:pt idx="9">
                  <c:v>Vest</c:v>
                </c:pt>
              </c:strCache>
            </c:strRef>
          </c:cat>
          <c:val>
            <c:numRef>
              <c:f>Regiuni!$F$125:$F$134</c:f>
              <c:numCache>
                <c:formatCode>#,##0</c:formatCode>
                <c:ptCount val="10"/>
                <c:pt idx="0">
                  <c:v>24500</c:v>
                </c:pt>
                <c:pt idx="1">
                  <c:v>6100</c:v>
                </c:pt>
                <c:pt idx="2">
                  <c:v>5500</c:v>
                </c:pt>
                <c:pt idx="3">
                  <c:v>5900</c:v>
                </c:pt>
                <c:pt idx="4">
                  <c:v>3800</c:v>
                </c:pt>
                <c:pt idx="5">
                  <c:v>4900</c:v>
                </c:pt>
                <c:pt idx="6">
                  <c:v>5300</c:v>
                </c:pt>
                <c:pt idx="7">
                  <c:v>14200</c:v>
                </c:pt>
                <c:pt idx="8">
                  <c:v>4600</c:v>
                </c:pt>
                <c:pt idx="9">
                  <c:v>6700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56-41C4-AA73-1DE059CEEB96}"/>
            </c:ext>
          </c:extLst>
        </c:ser>
        <c:ser>
          <c:idx val="6"/>
          <c:order val="5"/>
          <c:tx>
            <c:strRef>
              <c:f>Regiuni!$G$124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Regiuni!$A$125:$A$134</c:f>
              <c:strCache>
                <c:ptCount val="10"/>
                <c:pt idx="0">
                  <c:v>UE 28</c:v>
                </c:pt>
                <c:pt idx="1">
                  <c:v>Romania</c:v>
                </c:pt>
                <c:pt idx="2">
                  <c:v>Nord-Vest</c:v>
                </c:pt>
                <c:pt idx="3">
                  <c:v>Centru</c:v>
                </c:pt>
                <c:pt idx="4">
                  <c:v>Nord-Est</c:v>
                </c:pt>
                <c:pt idx="5">
                  <c:v>Sud-Est</c:v>
                </c:pt>
                <c:pt idx="6">
                  <c:v>Sud - Muntenia</c:v>
                </c:pt>
                <c:pt idx="7">
                  <c:v>Bucuresti - Ilfov</c:v>
                </c:pt>
                <c:pt idx="8">
                  <c:v>Sud-Vest Oltenia</c:v>
                </c:pt>
                <c:pt idx="9">
                  <c:v>Vest</c:v>
                </c:pt>
              </c:strCache>
            </c:strRef>
          </c:cat>
          <c:val>
            <c:numRef>
              <c:f>Regiuni!$G$125:$G$134</c:f>
              <c:numCache>
                <c:formatCode>#,##0</c:formatCode>
                <c:ptCount val="10"/>
                <c:pt idx="0">
                  <c:v>25500</c:v>
                </c:pt>
                <c:pt idx="1">
                  <c:v>6200</c:v>
                </c:pt>
                <c:pt idx="2">
                  <c:v>5600</c:v>
                </c:pt>
                <c:pt idx="3">
                  <c:v>6000</c:v>
                </c:pt>
                <c:pt idx="4">
                  <c:v>3900</c:v>
                </c:pt>
                <c:pt idx="5">
                  <c:v>5100</c:v>
                </c:pt>
                <c:pt idx="6">
                  <c:v>5100</c:v>
                </c:pt>
                <c:pt idx="7">
                  <c:v>14600</c:v>
                </c:pt>
                <c:pt idx="8">
                  <c:v>4800</c:v>
                </c:pt>
                <c:pt idx="9">
                  <c:v>7100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E56-41C4-AA73-1DE059CEEB96}"/>
            </c:ext>
          </c:extLst>
        </c:ser>
        <c:ser>
          <c:idx val="7"/>
          <c:order val="6"/>
          <c:tx>
            <c:strRef>
              <c:f>Regiuni!$I$124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Regiuni!$A$125:$A$134</c:f>
              <c:strCache>
                <c:ptCount val="10"/>
                <c:pt idx="0">
                  <c:v>UE 28</c:v>
                </c:pt>
                <c:pt idx="1">
                  <c:v>Romania</c:v>
                </c:pt>
                <c:pt idx="2">
                  <c:v>Nord-Vest</c:v>
                </c:pt>
                <c:pt idx="3">
                  <c:v>Centru</c:v>
                </c:pt>
                <c:pt idx="4">
                  <c:v>Nord-Est</c:v>
                </c:pt>
                <c:pt idx="5">
                  <c:v>Sud-Est</c:v>
                </c:pt>
                <c:pt idx="6">
                  <c:v>Sud - Muntenia</c:v>
                </c:pt>
                <c:pt idx="7">
                  <c:v>Bucuresti - Ilfov</c:v>
                </c:pt>
                <c:pt idx="8">
                  <c:v>Sud-Vest Oltenia</c:v>
                </c:pt>
                <c:pt idx="9">
                  <c:v>Vest</c:v>
                </c:pt>
              </c:strCache>
            </c:strRef>
          </c:cat>
          <c:val>
            <c:numRef>
              <c:f>Regiuni!$I$125:$I$134</c:f>
              <c:numCache>
                <c:formatCode>#,##0</c:formatCode>
                <c:ptCount val="10"/>
                <c:pt idx="0">
                  <c:v>26600</c:v>
                </c:pt>
                <c:pt idx="1">
                  <c:v>6700</c:v>
                </c:pt>
                <c:pt idx="2">
                  <c:v>5800</c:v>
                </c:pt>
                <c:pt idx="3">
                  <c:v>6400</c:v>
                </c:pt>
                <c:pt idx="4">
                  <c:v>4200</c:v>
                </c:pt>
                <c:pt idx="5">
                  <c:v>5700</c:v>
                </c:pt>
                <c:pt idx="6">
                  <c:v>5100</c:v>
                </c:pt>
                <c:pt idx="7">
                  <c:v>15600</c:v>
                </c:pt>
                <c:pt idx="8">
                  <c:v>5000</c:v>
                </c:pt>
                <c:pt idx="9">
                  <c:v>7100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E56-41C4-AA73-1DE059CEEB96}"/>
            </c:ext>
          </c:extLst>
        </c:ser>
        <c:ser>
          <c:idx val="8"/>
          <c:order val="7"/>
          <c:tx>
            <c:strRef>
              <c:f>Regiuni!$J$124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Regiuni!$A$125:$A$134</c:f>
              <c:strCache>
                <c:ptCount val="10"/>
                <c:pt idx="0">
                  <c:v>UE 28</c:v>
                </c:pt>
                <c:pt idx="1">
                  <c:v>Romania</c:v>
                </c:pt>
                <c:pt idx="2">
                  <c:v>Nord-Vest</c:v>
                </c:pt>
                <c:pt idx="3">
                  <c:v>Centru</c:v>
                </c:pt>
                <c:pt idx="4">
                  <c:v>Nord-Est</c:v>
                </c:pt>
                <c:pt idx="5">
                  <c:v>Sud-Est</c:v>
                </c:pt>
                <c:pt idx="6">
                  <c:v>Sud - Muntenia</c:v>
                </c:pt>
                <c:pt idx="7">
                  <c:v>Bucuresti - Ilfov</c:v>
                </c:pt>
                <c:pt idx="8">
                  <c:v>Sud-Vest Oltenia</c:v>
                </c:pt>
                <c:pt idx="9">
                  <c:v>Vest</c:v>
                </c:pt>
              </c:strCache>
            </c:strRef>
          </c:cat>
          <c:val>
            <c:numRef>
              <c:f>Regiuni!$J$125:$J$134</c:f>
              <c:numCache>
                <c:formatCode>#,##0</c:formatCode>
                <c:ptCount val="10"/>
                <c:pt idx="0">
                  <c:v>26800</c:v>
                </c:pt>
                <c:pt idx="1">
                  <c:v>7200</c:v>
                </c:pt>
                <c:pt idx="2">
                  <c:v>6300</c:v>
                </c:pt>
                <c:pt idx="3">
                  <c:v>6800</c:v>
                </c:pt>
                <c:pt idx="4">
                  <c:v>4500</c:v>
                </c:pt>
                <c:pt idx="5">
                  <c:v>6500</c:v>
                </c:pt>
                <c:pt idx="6">
                  <c:v>5700</c:v>
                </c:pt>
                <c:pt idx="7">
                  <c:v>16900</c:v>
                </c:pt>
                <c:pt idx="8">
                  <c:v>5300</c:v>
                </c:pt>
                <c:pt idx="9">
                  <c:v>7500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E56-41C4-AA73-1DE059CEEB96}"/>
            </c:ext>
          </c:extLst>
        </c:ser>
        <c:ser>
          <c:idx val="9"/>
          <c:order val="8"/>
          <c:tx>
            <c:strRef>
              <c:f>Regiuni!$K$124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Regiuni!$A$125:$A$134</c:f>
              <c:strCache>
                <c:ptCount val="10"/>
                <c:pt idx="0">
                  <c:v>UE 28</c:v>
                </c:pt>
                <c:pt idx="1">
                  <c:v>Romania</c:v>
                </c:pt>
                <c:pt idx="2">
                  <c:v>Nord-Vest</c:v>
                </c:pt>
                <c:pt idx="3">
                  <c:v>Centru</c:v>
                </c:pt>
                <c:pt idx="4">
                  <c:v>Nord-Est</c:v>
                </c:pt>
                <c:pt idx="5">
                  <c:v>Sud-Est</c:v>
                </c:pt>
                <c:pt idx="6">
                  <c:v>Sud - Muntenia</c:v>
                </c:pt>
                <c:pt idx="7">
                  <c:v>Bucuresti - Ilfov</c:v>
                </c:pt>
                <c:pt idx="8">
                  <c:v>Sud-Vest Oltenia</c:v>
                </c:pt>
                <c:pt idx="9">
                  <c:v>Vest</c:v>
                </c:pt>
              </c:strCache>
            </c:strRef>
          </c:cat>
          <c:val>
            <c:numRef>
              <c:f>Regiuni!$K$125:$K$134</c:f>
              <c:numCache>
                <c:formatCode>#,##0</c:formatCode>
                <c:ptCount val="10"/>
                <c:pt idx="0">
                  <c:v>27600</c:v>
                </c:pt>
                <c:pt idx="1">
                  <c:v>7500</c:v>
                </c:pt>
                <c:pt idx="2">
                  <c:v>6700</c:v>
                </c:pt>
                <c:pt idx="3">
                  <c:v>7000</c:v>
                </c:pt>
                <c:pt idx="4">
                  <c:v>4600</c:v>
                </c:pt>
                <c:pt idx="5">
                  <c:v>6800</c:v>
                </c:pt>
                <c:pt idx="6">
                  <c:v>6400</c:v>
                </c:pt>
                <c:pt idx="7">
                  <c:v>17600</c:v>
                </c:pt>
                <c:pt idx="8">
                  <c:v>5400</c:v>
                </c:pt>
                <c:pt idx="9">
                  <c:v>7600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E56-41C4-AA73-1DE059CEEB96}"/>
            </c:ext>
          </c:extLst>
        </c:ser>
        <c:ser>
          <c:idx val="0"/>
          <c:order val="9"/>
          <c:tx>
            <c:strRef>
              <c:f>Regiuni!$L$124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Regiuni!$A$125:$A$134</c:f>
              <c:strCache>
                <c:ptCount val="10"/>
                <c:pt idx="0">
                  <c:v>UE 28</c:v>
                </c:pt>
                <c:pt idx="1">
                  <c:v>Romania</c:v>
                </c:pt>
                <c:pt idx="2">
                  <c:v>Nord-Vest</c:v>
                </c:pt>
                <c:pt idx="3">
                  <c:v>Centru</c:v>
                </c:pt>
                <c:pt idx="4">
                  <c:v>Nord-Est</c:v>
                </c:pt>
                <c:pt idx="5">
                  <c:v>Sud-Est</c:v>
                </c:pt>
                <c:pt idx="6">
                  <c:v>Sud - Muntenia</c:v>
                </c:pt>
                <c:pt idx="7">
                  <c:v>Bucuresti - Ilfov</c:v>
                </c:pt>
                <c:pt idx="8">
                  <c:v>Sud-Vest Oltenia</c:v>
                </c:pt>
                <c:pt idx="9">
                  <c:v>Vest</c:v>
                </c:pt>
              </c:strCache>
            </c:strRef>
          </c:cat>
          <c:val>
            <c:numRef>
              <c:f>Regiuni!$L$125:$L$134</c:f>
              <c:numCache>
                <c:formatCode>#,##0</c:formatCode>
                <c:ptCount val="10"/>
                <c:pt idx="0">
                  <c:v>29000</c:v>
                </c:pt>
                <c:pt idx="1">
                  <c:v>8100</c:v>
                </c:pt>
                <c:pt idx="2">
                  <c:v>7100</c:v>
                </c:pt>
                <c:pt idx="3">
                  <c:v>7500</c:v>
                </c:pt>
                <c:pt idx="4">
                  <c:v>4900</c:v>
                </c:pt>
                <c:pt idx="5">
                  <c:v>6900</c:v>
                </c:pt>
                <c:pt idx="6">
                  <c:v>6400</c:v>
                </c:pt>
                <c:pt idx="7">
                  <c:v>19500</c:v>
                </c:pt>
                <c:pt idx="8">
                  <c:v>5800</c:v>
                </c:pt>
                <c:pt idx="9">
                  <c:v>8400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E56-41C4-AA73-1DE059CEEB96}"/>
            </c:ext>
          </c:extLst>
        </c:ser>
        <c:ser>
          <c:idx val="10"/>
          <c:order val="10"/>
          <c:tx>
            <c:strRef>
              <c:f>Regiuni!$M$124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strRef>
              <c:f>Regiuni!$A$125:$A$134</c:f>
              <c:strCache>
                <c:ptCount val="10"/>
                <c:pt idx="0">
                  <c:v>UE 28</c:v>
                </c:pt>
                <c:pt idx="1">
                  <c:v>Romania</c:v>
                </c:pt>
                <c:pt idx="2">
                  <c:v>Nord-Vest</c:v>
                </c:pt>
                <c:pt idx="3">
                  <c:v>Centru</c:v>
                </c:pt>
                <c:pt idx="4">
                  <c:v>Nord-Est</c:v>
                </c:pt>
                <c:pt idx="5">
                  <c:v>Sud-Est</c:v>
                </c:pt>
                <c:pt idx="6">
                  <c:v>Sud - Muntenia</c:v>
                </c:pt>
                <c:pt idx="7">
                  <c:v>Bucuresti - Ilfov</c:v>
                </c:pt>
                <c:pt idx="8">
                  <c:v>Sud-Vest Oltenia</c:v>
                </c:pt>
                <c:pt idx="9">
                  <c:v>Vest</c:v>
                </c:pt>
              </c:strCache>
            </c:strRef>
          </c:cat>
          <c:val>
            <c:numRef>
              <c:f>Regiuni!$M$125:$M$134</c:f>
              <c:numCache>
                <c:formatCode>#,##0</c:formatCode>
                <c:ptCount val="10"/>
                <c:pt idx="0">
                  <c:v>29200</c:v>
                </c:pt>
                <c:pt idx="1">
                  <c:v>8600</c:v>
                </c:pt>
                <c:pt idx="2">
                  <c:v>7600</c:v>
                </c:pt>
                <c:pt idx="3">
                  <c:v>8000</c:v>
                </c:pt>
                <c:pt idx="4">
                  <c:v>5300</c:v>
                </c:pt>
                <c:pt idx="5">
                  <c:v>7400</c:v>
                </c:pt>
                <c:pt idx="6">
                  <c:v>6800</c:v>
                </c:pt>
                <c:pt idx="7">
                  <c:v>20500</c:v>
                </c:pt>
                <c:pt idx="8">
                  <c:v>6300</c:v>
                </c:pt>
                <c:pt idx="9">
                  <c:v>8900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E56-41C4-AA73-1DE059CEEB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824896"/>
        <c:axId val="117834880"/>
      </c:barChart>
      <c:catAx>
        <c:axId val="117824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17834880"/>
        <c:crosses val="autoZero"/>
        <c:auto val="1"/>
        <c:lblAlgn val="ctr"/>
        <c:lblOffset val="100"/>
        <c:noMultiLvlLbl val="0"/>
      </c:catAx>
      <c:valAx>
        <c:axId val="11783488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Euro/locuitor</a:t>
                </a:r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crossAx val="11782489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txPr>
    <a:bodyPr/>
    <a:lstStyle/>
    <a:p>
      <a:pPr>
        <a:defRPr sz="800">
          <a:latin typeface="Arial Narrow" panose="020B0606020202030204" pitchFamily="34" charset="0"/>
        </a:defRPr>
      </a:pPr>
      <a:endParaRPr lang="ro-RO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o-RO" sz="1100">
                <a:latin typeface="Arial" panose="020B0604020202020204" pitchFamily="34" charset="0"/>
                <a:cs typeface="Arial" panose="020B0604020202020204" pitchFamily="34" charset="0"/>
              </a:rPr>
              <a:t>Evoluţia p</a:t>
            </a:r>
            <a:r>
              <a:rPr lang="vi-VN" sz="1100">
                <a:latin typeface="Arial" panose="020B0604020202020204" pitchFamily="34" charset="0"/>
                <a:cs typeface="Arial" panose="020B0604020202020204" pitchFamily="34" charset="0"/>
              </a:rPr>
              <a:t>rodusul intern brut pe locuitor calculat pe baza parităţii puterii de cumpărare (în PCS)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Regiuni!$B$155</c:f>
              <c:strCache>
                <c:ptCount val="1"/>
                <c:pt idx="0">
                  <c:v>2005</c:v>
                </c:pt>
              </c:strCache>
            </c:strRef>
          </c:tx>
          <c:invertIfNegative val="0"/>
          <c:cat>
            <c:strRef>
              <c:f>Regiuni!$A$156:$A$165</c:f>
              <c:strCache>
                <c:ptCount val="10"/>
                <c:pt idx="0">
                  <c:v>UE (28 state)</c:v>
                </c:pt>
                <c:pt idx="1">
                  <c:v>Romania</c:v>
                </c:pt>
                <c:pt idx="2">
                  <c:v>Nord-Vest</c:v>
                </c:pt>
                <c:pt idx="3">
                  <c:v>Centru</c:v>
                </c:pt>
                <c:pt idx="4">
                  <c:v>Nord-Est</c:v>
                </c:pt>
                <c:pt idx="5">
                  <c:v>Sud-Est</c:v>
                </c:pt>
                <c:pt idx="6">
                  <c:v>Sud - Muntenia</c:v>
                </c:pt>
                <c:pt idx="7">
                  <c:v>Bucuresti - Ilfov</c:v>
                </c:pt>
                <c:pt idx="8">
                  <c:v>Sud-Vest Oltenia</c:v>
                </c:pt>
                <c:pt idx="9">
                  <c:v>Vest</c:v>
                </c:pt>
              </c:strCache>
            </c:strRef>
          </c:cat>
          <c:val>
            <c:numRef>
              <c:f>Regiuni!$B$156:$B$165</c:f>
              <c:numCache>
                <c:formatCode>#,##0</c:formatCode>
                <c:ptCount val="10"/>
                <c:pt idx="0">
                  <c:v>23300</c:v>
                </c:pt>
                <c:pt idx="1">
                  <c:v>8000</c:v>
                </c:pt>
                <c:pt idx="2">
                  <c:v>7400</c:v>
                </c:pt>
                <c:pt idx="3">
                  <c:v>7700</c:v>
                </c:pt>
                <c:pt idx="4">
                  <c:v>5200</c:v>
                </c:pt>
                <c:pt idx="5">
                  <c:v>6900</c:v>
                </c:pt>
                <c:pt idx="6">
                  <c:v>6600</c:v>
                </c:pt>
                <c:pt idx="7">
                  <c:v>18600</c:v>
                </c:pt>
                <c:pt idx="8">
                  <c:v>6100</c:v>
                </c:pt>
                <c:pt idx="9">
                  <c:v>8800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A6-4F40-B123-02E2D18F43A7}"/>
            </c:ext>
          </c:extLst>
        </c:ser>
        <c:ser>
          <c:idx val="1"/>
          <c:order val="1"/>
          <c:tx>
            <c:strRef>
              <c:f>Regiuni!$C$155</c:f>
              <c:strCache>
                <c:ptCount val="1"/>
                <c:pt idx="0">
                  <c:v>2006</c:v>
                </c:pt>
              </c:strCache>
            </c:strRef>
          </c:tx>
          <c:invertIfNegative val="0"/>
          <c:cat>
            <c:strRef>
              <c:f>Regiuni!$A$156:$A$165</c:f>
              <c:strCache>
                <c:ptCount val="10"/>
                <c:pt idx="0">
                  <c:v>UE (28 state)</c:v>
                </c:pt>
                <c:pt idx="1">
                  <c:v>Romania</c:v>
                </c:pt>
                <c:pt idx="2">
                  <c:v>Nord-Vest</c:v>
                </c:pt>
                <c:pt idx="3">
                  <c:v>Centru</c:v>
                </c:pt>
                <c:pt idx="4">
                  <c:v>Nord-Est</c:v>
                </c:pt>
                <c:pt idx="5">
                  <c:v>Sud-Est</c:v>
                </c:pt>
                <c:pt idx="6">
                  <c:v>Sud - Muntenia</c:v>
                </c:pt>
                <c:pt idx="7">
                  <c:v>Bucuresti - Ilfov</c:v>
                </c:pt>
                <c:pt idx="8">
                  <c:v>Sud-Vest Oltenia</c:v>
                </c:pt>
                <c:pt idx="9">
                  <c:v>Vest</c:v>
                </c:pt>
              </c:strCache>
            </c:strRef>
          </c:cat>
          <c:val>
            <c:numRef>
              <c:f>Regiuni!$C$156:$C$165</c:f>
              <c:numCache>
                <c:formatCode>#,##0</c:formatCode>
                <c:ptCount val="10"/>
                <c:pt idx="0">
                  <c:v>24700</c:v>
                </c:pt>
                <c:pt idx="1">
                  <c:v>9700</c:v>
                </c:pt>
                <c:pt idx="2">
                  <c:v>9100</c:v>
                </c:pt>
                <c:pt idx="3">
                  <c:v>9500</c:v>
                </c:pt>
                <c:pt idx="4">
                  <c:v>6100</c:v>
                </c:pt>
                <c:pt idx="5">
                  <c:v>8300</c:v>
                </c:pt>
                <c:pt idx="6">
                  <c:v>8000</c:v>
                </c:pt>
                <c:pt idx="7">
                  <c:v>21900</c:v>
                </c:pt>
                <c:pt idx="8">
                  <c:v>7500</c:v>
                </c:pt>
                <c:pt idx="9">
                  <c:v>10900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A6-4F40-B123-02E2D18F43A7}"/>
            </c:ext>
          </c:extLst>
        </c:ser>
        <c:ser>
          <c:idx val="2"/>
          <c:order val="2"/>
          <c:tx>
            <c:strRef>
              <c:f>Regiuni!$D$155</c:f>
              <c:strCache>
                <c:ptCount val="1"/>
                <c:pt idx="0">
                  <c:v>2007</c:v>
                </c:pt>
              </c:strCache>
            </c:strRef>
          </c:tx>
          <c:invertIfNegative val="0"/>
          <c:cat>
            <c:strRef>
              <c:f>Regiuni!$A$156:$A$165</c:f>
              <c:strCache>
                <c:ptCount val="10"/>
                <c:pt idx="0">
                  <c:v>UE (28 state)</c:v>
                </c:pt>
                <c:pt idx="1">
                  <c:v>Romania</c:v>
                </c:pt>
                <c:pt idx="2">
                  <c:v>Nord-Vest</c:v>
                </c:pt>
                <c:pt idx="3">
                  <c:v>Centru</c:v>
                </c:pt>
                <c:pt idx="4">
                  <c:v>Nord-Est</c:v>
                </c:pt>
                <c:pt idx="5">
                  <c:v>Sud-Est</c:v>
                </c:pt>
                <c:pt idx="6">
                  <c:v>Sud - Muntenia</c:v>
                </c:pt>
                <c:pt idx="7">
                  <c:v>Bucuresti - Ilfov</c:v>
                </c:pt>
                <c:pt idx="8">
                  <c:v>Sud-Vest Oltenia</c:v>
                </c:pt>
                <c:pt idx="9">
                  <c:v>Vest</c:v>
                </c:pt>
              </c:strCache>
            </c:strRef>
          </c:cat>
          <c:val>
            <c:numRef>
              <c:f>Regiuni!$D$156:$D$165</c:f>
              <c:numCache>
                <c:formatCode>#,##0</c:formatCode>
                <c:ptCount val="10"/>
                <c:pt idx="0">
                  <c:v>26100</c:v>
                </c:pt>
                <c:pt idx="1">
                  <c:v>11400</c:v>
                </c:pt>
                <c:pt idx="2">
                  <c:v>10800</c:v>
                </c:pt>
                <c:pt idx="3">
                  <c:v>11500</c:v>
                </c:pt>
                <c:pt idx="4">
                  <c:v>7100</c:v>
                </c:pt>
                <c:pt idx="5">
                  <c:v>9300</c:v>
                </c:pt>
                <c:pt idx="6">
                  <c:v>9300</c:v>
                </c:pt>
                <c:pt idx="7">
                  <c:v>26500</c:v>
                </c:pt>
                <c:pt idx="8">
                  <c:v>8600</c:v>
                </c:pt>
                <c:pt idx="9">
                  <c:v>12500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7A6-4F40-B123-02E2D18F43A7}"/>
            </c:ext>
          </c:extLst>
        </c:ser>
        <c:ser>
          <c:idx val="3"/>
          <c:order val="3"/>
          <c:tx>
            <c:strRef>
              <c:f>Regiuni!$E$155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strRef>
              <c:f>Regiuni!$A$156:$A$165</c:f>
              <c:strCache>
                <c:ptCount val="10"/>
                <c:pt idx="0">
                  <c:v>UE (28 state)</c:v>
                </c:pt>
                <c:pt idx="1">
                  <c:v>Romania</c:v>
                </c:pt>
                <c:pt idx="2">
                  <c:v>Nord-Vest</c:v>
                </c:pt>
                <c:pt idx="3">
                  <c:v>Centru</c:v>
                </c:pt>
                <c:pt idx="4">
                  <c:v>Nord-Est</c:v>
                </c:pt>
                <c:pt idx="5">
                  <c:v>Sud-Est</c:v>
                </c:pt>
                <c:pt idx="6">
                  <c:v>Sud - Muntenia</c:v>
                </c:pt>
                <c:pt idx="7">
                  <c:v>Bucuresti - Ilfov</c:v>
                </c:pt>
                <c:pt idx="8">
                  <c:v>Sud-Vest Oltenia</c:v>
                </c:pt>
                <c:pt idx="9">
                  <c:v>Vest</c:v>
                </c:pt>
              </c:strCache>
            </c:strRef>
          </c:cat>
          <c:val>
            <c:numRef>
              <c:f>Regiuni!$E$156:$E$165</c:f>
              <c:numCache>
                <c:formatCode>#,##0</c:formatCode>
                <c:ptCount val="10"/>
                <c:pt idx="0">
                  <c:v>26100</c:v>
                </c:pt>
                <c:pt idx="1">
                  <c:v>13200</c:v>
                </c:pt>
                <c:pt idx="2">
                  <c:v>11900</c:v>
                </c:pt>
                <c:pt idx="3">
                  <c:v>12700</c:v>
                </c:pt>
                <c:pt idx="4">
                  <c:v>8100</c:v>
                </c:pt>
                <c:pt idx="5">
                  <c:v>10500</c:v>
                </c:pt>
                <c:pt idx="6">
                  <c:v>10900</c:v>
                </c:pt>
                <c:pt idx="7">
                  <c:v>33000</c:v>
                </c:pt>
                <c:pt idx="8">
                  <c:v>9800</c:v>
                </c:pt>
                <c:pt idx="9">
                  <c:v>14500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7A6-4F40-B123-02E2D18F43A7}"/>
            </c:ext>
          </c:extLst>
        </c:ser>
        <c:ser>
          <c:idx val="4"/>
          <c:order val="4"/>
          <c:tx>
            <c:strRef>
              <c:f>Regiuni!$F$155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strRef>
              <c:f>Regiuni!$A$156:$A$165</c:f>
              <c:strCache>
                <c:ptCount val="10"/>
                <c:pt idx="0">
                  <c:v>UE (28 state)</c:v>
                </c:pt>
                <c:pt idx="1">
                  <c:v>Romania</c:v>
                </c:pt>
                <c:pt idx="2">
                  <c:v>Nord-Vest</c:v>
                </c:pt>
                <c:pt idx="3">
                  <c:v>Centru</c:v>
                </c:pt>
                <c:pt idx="4">
                  <c:v>Nord-Est</c:v>
                </c:pt>
                <c:pt idx="5">
                  <c:v>Sud-Est</c:v>
                </c:pt>
                <c:pt idx="6">
                  <c:v>Sud - Muntenia</c:v>
                </c:pt>
                <c:pt idx="7">
                  <c:v>Bucuresti - Ilfov</c:v>
                </c:pt>
                <c:pt idx="8">
                  <c:v>Sud-Vest Oltenia</c:v>
                </c:pt>
                <c:pt idx="9">
                  <c:v>Vest</c:v>
                </c:pt>
              </c:strCache>
            </c:strRef>
          </c:cat>
          <c:val>
            <c:numRef>
              <c:f>Regiuni!$F$156:$F$165</c:f>
              <c:numCache>
                <c:formatCode>#,##0</c:formatCode>
                <c:ptCount val="10"/>
                <c:pt idx="0">
                  <c:v>24500</c:v>
                </c:pt>
                <c:pt idx="1">
                  <c:v>12500</c:v>
                </c:pt>
                <c:pt idx="2">
                  <c:v>11400</c:v>
                </c:pt>
                <c:pt idx="3">
                  <c:v>12200</c:v>
                </c:pt>
                <c:pt idx="4">
                  <c:v>7800</c:v>
                </c:pt>
                <c:pt idx="5">
                  <c:v>10100</c:v>
                </c:pt>
                <c:pt idx="6">
                  <c:v>10900</c:v>
                </c:pt>
                <c:pt idx="7">
                  <c:v>29300</c:v>
                </c:pt>
                <c:pt idx="8">
                  <c:v>9600</c:v>
                </c:pt>
                <c:pt idx="9">
                  <c:v>13900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7A6-4F40-B123-02E2D18F43A7}"/>
            </c:ext>
          </c:extLst>
        </c:ser>
        <c:ser>
          <c:idx val="5"/>
          <c:order val="5"/>
          <c:tx>
            <c:strRef>
              <c:f>Regiuni!$G$155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Regiuni!$A$156:$A$165</c:f>
              <c:strCache>
                <c:ptCount val="10"/>
                <c:pt idx="0">
                  <c:v>UE (28 state)</c:v>
                </c:pt>
                <c:pt idx="1">
                  <c:v>Romania</c:v>
                </c:pt>
                <c:pt idx="2">
                  <c:v>Nord-Vest</c:v>
                </c:pt>
                <c:pt idx="3">
                  <c:v>Centru</c:v>
                </c:pt>
                <c:pt idx="4">
                  <c:v>Nord-Est</c:v>
                </c:pt>
                <c:pt idx="5">
                  <c:v>Sud-Est</c:v>
                </c:pt>
                <c:pt idx="6">
                  <c:v>Sud - Muntenia</c:v>
                </c:pt>
                <c:pt idx="7">
                  <c:v>Bucuresti - Ilfov</c:v>
                </c:pt>
                <c:pt idx="8">
                  <c:v>Sud-Vest Oltenia</c:v>
                </c:pt>
                <c:pt idx="9">
                  <c:v>Vest</c:v>
                </c:pt>
              </c:strCache>
            </c:strRef>
          </c:cat>
          <c:val>
            <c:numRef>
              <c:f>Regiuni!$G$156:$G$165</c:f>
              <c:numCache>
                <c:formatCode>#,##0</c:formatCode>
                <c:ptCount val="10"/>
                <c:pt idx="0">
                  <c:v>25500</c:v>
                </c:pt>
                <c:pt idx="1">
                  <c:v>13000</c:v>
                </c:pt>
                <c:pt idx="2">
                  <c:v>11800</c:v>
                </c:pt>
                <c:pt idx="3">
                  <c:v>12600</c:v>
                </c:pt>
                <c:pt idx="4">
                  <c:v>8100</c:v>
                </c:pt>
                <c:pt idx="5">
                  <c:v>10600</c:v>
                </c:pt>
                <c:pt idx="6">
                  <c:v>10700</c:v>
                </c:pt>
                <c:pt idx="7">
                  <c:v>30700</c:v>
                </c:pt>
                <c:pt idx="8">
                  <c:v>10000</c:v>
                </c:pt>
                <c:pt idx="9">
                  <c:v>14800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7A6-4F40-B123-02E2D18F43A7}"/>
            </c:ext>
          </c:extLst>
        </c:ser>
        <c:ser>
          <c:idx val="6"/>
          <c:order val="6"/>
          <c:tx>
            <c:strRef>
              <c:f>Regiuni!$I$155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Regiuni!$A$156:$A$165</c:f>
              <c:strCache>
                <c:ptCount val="10"/>
                <c:pt idx="0">
                  <c:v>UE (28 state)</c:v>
                </c:pt>
                <c:pt idx="1">
                  <c:v>Romania</c:v>
                </c:pt>
                <c:pt idx="2">
                  <c:v>Nord-Vest</c:v>
                </c:pt>
                <c:pt idx="3">
                  <c:v>Centru</c:v>
                </c:pt>
                <c:pt idx="4">
                  <c:v>Nord-Est</c:v>
                </c:pt>
                <c:pt idx="5">
                  <c:v>Sud-Est</c:v>
                </c:pt>
                <c:pt idx="6">
                  <c:v>Sud - Muntenia</c:v>
                </c:pt>
                <c:pt idx="7">
                  <c:v>Bucuresti - Ilfov</c:v>
                </c:pt>
                <c:pt idx="8">
                  <c:v>Sud-Vest Oltenia</c:v>
                </c:pt>
                <c:pt idx="9">
                  <c:v>Vest</c:v>
                </c:pt>
              </c:strCache>
            </c:strRef>
          </c:cat>
          <c:val>
            <c:numRef>
              <c:f>Regiuni!$I$156:$I$165</c:f>
              <c:numCache>
                <c:formatCode>#,##0</c:formatCode>
                <c:ptCount val="10"/>
                <c:pt idx="0">
                  <c:v>26600</c:v>
                </c:pt>
                <c:pt idx="1">
                  <c:v>14300</c:v>
                </c:pt>
                <c:pt idx="2">
                  <c:v>12600</c:v>
                </c:pt>
                <c:pt idx="3">
                  <c:v>13800</c:v>
                </c:pt>
                <c:pt idx="4">
                  <c:v>9000</c:v>
                </c:pt>
                <c:pt idx="5">
                  <c:v>12400</c:v>
                </c:pt>
                <c:pt idx="6">
                  <c:v>11000</c:v>
                </c:pt>
                <c:pt idx="7">
                  <c:v>33500</c:v>
                </c:pt>
                <c:pt idx="8">
                  <c:v>10900</c:v>
                </c:pt>
                <c:pt idx="9">
                  <c:v>15400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7A6-4F40-B123-02E2D18F43A7}"/>
            </c:ext>
          </c:extLst>
        </c:ser>
        <c:ser>
          <c:idx val="7"/>
          <c:order val="7"/>
          <c:tx>
            <c:strRef>
              <c:f>Regiuni!$J$155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Regiuni!$A$156:$A$165</c:f>
              <c:strCache>
                <c:ptCount val="10"/>
                <c:pt idx="0">
                  <c:v>UE (28 state)</c:v>
                </c:pt>
                <c:pt idx="1">
                  <c:v>Romania</c:v>
                </c:pt>
                <c:pt idx="2">
                  <c:v>Nord-Vest</c:v>
                </c:pt>
                <c:pt idx="3">
                  <c:v>Centru</c:v>
                </c:pt>
                <c:pt idx="4">
                  <c:v>Nord-Est</c:v>
                </c:pt>
                <c:pt idx="5">
                  <c:v>Sud-Est</c:v>
                </c:pt>
                <c:pt idx="6">
                  <c:v>Sud - Muntenia</c:v>
                </c:pt>
                <c:pt idx="7">
                  <c:v>Bucuresti - Ilfov</c:v>
                </c:pt>
                <c:pt idx="8">
                  <c:v>Sud-Vest Oltenia</c:v>
                </c:pt>
                <c:pt idx="9">
                  <c:v>Vest</c:v>
                </c:pt>
              </c:strCache>
            </c:strRef>
          </c:cat>
          <c:val>
            <c:numRef>
              <c:f>Regiuni!$J$156:$J$165</c:f>
              <c:numCache>
                <c:formatCode>#,##0</c:formatCode>
                <c:ptCount val="10"/>
                <c:pt idx="0">
                  <c:v>26800</c:v>
                </c:pt>
                <c:pt idx="1">
                  <c:v>14600</c:v>
                </c:pt>
                <c:pt idx="2">
                  <c:v>12600</c:v>
                </c:pt>
                <c:pt idx="3">
                  <c:v>13700</c:v>
                </c:pt>
                <c:pt idx="4">
                  <c:v>9100</c:v>
                </c:pt>
                <c:pt idx="5">
                  <c:v>13100</c:v>
                </c:pt>
                <c:pt idx="6">
                  <c:v>11500</c:v>
                </c:pt>
                <c:pt idx="7">
                  <c:v>34200</c:v>
                </c:pt>
                <c:pt idx="8">
                  <c:v>10800</c:v>
                </c:pt>
                <c:pt idx="9">
                  <c:v>15200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7A6-4F40-B123-02E2D18F43A7}"/>
            </c:ext>
          </c:extLst>
        </c:ser>
        <c:ser>
          <c:idx val="8"/>
          <c:order val="8"/>
          <c:tx>
            <c:strRef>
              <c:f>Regiuni!$K$155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Regiuni!$A$156:$A$165</c:f>
              <c:strCache>
                <c:ptCount val="10"/>
                <c:pt idx="0">
                  <c:v>UE (28 state)</c:v>
                </c:pt>
                <c:pt idx="1">
                  <c:v>Romania</c:v>
                </c:pt>
                <c:pt idx="2">
                  <c:v>Nord-Vest</c:v>
                </c:pt>
                <c:pt idx="3">
                  <c:v>Centru</c:v>
                </c:pt>
                <c:pt idx="4">
                  <c:v>Nord-Est</c:v>
                </c:pt>
                <c:pt idx="5">
                  <c:v>Sud-Est</c:v>
                </c:pt>
                <c:pt idx="6">
                  <c:v>Sud - Muntenia</c:v>
                </c:pt>
                <c:pt idx="7">
                  <c:v>Bucuresti - Ilfov</c:v>
                </c:pt>
                <c:pt idx="8">
                  <c:v>Sud-Vest Oltenia</c:v>
                </c:pt>
                <c:pt idx="9">
                  <c:v>Vest</c:v>
                </c:pt>
              </c:strCache>
            </c:strRef>
          </c:cat>
          <c:val>
            <c:numRef>
              <c:f>Regiuni!$K$156:$K$165</c:f>
              <c:numCache>
                <c:formatCode>#,##0</c:formatCode>
                <c:ptCount val="10"/>
                <c:pt idx="0">
                  <c:v>27600</c:v>
                </c:pt>
                <c:pt idx="1">
                  <c:v>15200</c:v>
                </c:pt>
                <c:pt idx="2">
                  <c:v>13400</c:v>
                </c:pt>
                <c:pt idx="3">
                  <c:v>14100</c:v>
                </c:pt>
                <c:pt idx="4">
                  <c:v>9300</c:v>
                </c:pt>
                <c:pt idx="5">
                  <c:v>13600</c:v>
                </c:pt>
                <c:pt idx="6">
                  <c:v>12800</c:v>
                </c:pt>
                <c:pt idx="7">
                  <c:v>35500</c:v>
                </c:pt>
                <c:pt idx="8">
                  <c:v>10800</c:v>
                </c:pt>
                <c:pt idx="9">
                  <c:v>15300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7A6-4F40-B123-02E2D18F43A7}"/>
            </c:ext>
          </c:extLst>
        </c:ser>
        <c:ser>
          <c:idx val="9"/>
          <c:order val="9"/>
          <c:tx>
            <c:strRef>
              <c:f>Regiuni!$L$155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Regiuni!$A$156:$A$165</c:f>
              <c:strCache>
                <c:ptCount val="10"/>
                <c:pt idx="0">
                  <c:v>UE (28 state)</c:v>
                </c:pt>
                <c:pt idx="1">
                  <c:v>Romania</c:v>
                </c:pt>
                <c:pt idx="2">
                  <c:v>Nord-Vest</c:v>
                </c:pt>
                <c:pt idx="3">
                  <c:v>Centru</c:v>
                </c:pt>
                <c:pt idx="4">
                  <c:v>Nord-Est</c:v>
                </c:pt>
                <c:pt idx="5">
                  <c:v>Sud-Est</c:v>
                </c:pt>
                <c:pt idx="6">
                  <c:v>Sud - Muntenia</c:v>
                </c:pt>
                <c:pt idx="7">
                  <c:v>Bucuresti - Ilfov</c:v>
                </c:pt>
                <c:pt idx="8">
                  <c:v>Sud-Vest Oltenia</c:v>
                </c:pt>
                <c:pt idx="9">
                  <c:v>Vest</c:v>
                </c:pt>
              </c:strCache>
            </c:strRef>
          </c:cat>
          <c:val>
            <c:numRef>
              <c:f>Regiuni!$L$156:$L$165</c:f>
              <c:numCache>
                <c:formatCode>#,##0</c:formatCode>
                <c:ptCount val="10"/>
                <c:pt idx="0">
                  <c:v>29000</c:v>
                </c:pt>
                <c:pt idx="1">
                  <c:v>16300</c:v>
                </c:pt>
                <c:pt idx="2">
                  <c:v>14300</c:v>
                </c:pt>
                <c:pt idx="3">
                  <c:v>15200</c:v>
                </c:pt>
                <c:pt idx="4">
                  <c:v>9900</c:v>
                </c:pt>
                <c:pt idx="5">
                  <c:v>13900</c:v>
                </c:pt>
                <c:pt idx="6">
                  <c:v>12900</c:v>
                </c:pt>
                <c:pt idx="7">
                  <c:v>39200</c:v>
                </c:pt>
                <c:pt idx="8">
                  <c:v>11800</c:v>
                </c:pt>
                <c:pt idx="9">
                  <c:v>16900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7A6-4F40-B123-02E2D18F43A7}"/>
            </c:ext>
          </c:extLst>
        </c:ser>
        <c:ser>
          <c:idx val="10"/>
          <c:order val="10"/>
          <c:tx>
            <c:strRef>
              <c:f>Regiuni!$M$155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strRef>
              <c:f>Regiuni!$A$156:$A$165</c:f>
              <c:strCache>
                <c:ptCount val="10"/>
                <c:pt idx="0">
                  <c:v>UE (28 state)</c:v>
                </c:pt>
                <c:pt idx="1">
                  <c:v>Romania</c:v>
                </c:pt>
                <c:pt idx="2">
                  <c:v>Nord-Vest</c:v>
                </c:pt>
                <c:pt idx="3">
                  <c:v>Centru</c:v>
                </c:pt>
                <c:pt idx="4">
                  <c:v>Nord-Est</c:v>
                </c:pt>
                <c:pt idx="5">
                  <c:v>Sud-Est</c:v>
                </c:pt>
                <c:pt idx="6">
                  <c:v>Sud - Muntenia</c:v>
                </c:pt>
                <c:pt idx="7">
                  <c:v>Bucuresti - Ilfov</c:v>
                </c:pt>
                <c:pt idx="8">
                  <c:v>Sud-Vest Oltenia</c:v>
                </c:pt>
                <c:pt idx="9">
                  <c:v>Vest</c:v>
                </c:pt>
              </c:strCache>
            </c:strRef>
          </c:cat>
          <c:val>
            <c:numRef>
              <c:f>Regiuni!$M$156:$M$165</c:f>
              <c:numCache>
                <c:formatCode>#,##0</c:formatCode>
                <c:ptCount val="10"/>
                <c:pt idx="0">
                  <c:v>29200</c:v>
                </c:pt>
                <c:pt idx="1">
                  <c:v>17000</c:v>
                </c:pt>
                <c:pt idx="2">
                  <c:v>14900</c:v>
                </c:pt>
                <c:pt idx="3">
                  <c:v>15800</c:v>
                </c:pt>
                <c:pt idx="4">
                  <c:v>10400</c:v>
                </c:pt>
                <c:pt idx="5">
                  <c:v>14500</c:v>
                </c:pt>
                <c:pt idx="6">
                  <c:v>13400</c:v>
                </c:pt>
                <c:pt idx="7">
                  <c:v>40400</c:v>
                </c:pt>
                <c:pt idx="8">
                  <c:v>12400</c:v>
                </c:pt>
                <c:pt idx="9">
                  <c:v>17600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17A6-4F40-B123-02E2D18F43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284864"/>
        <c:axId val="117286400"/>
      </c:barChart>
      <c:catAx>
        <c:axId val="117284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17286400"/>
        <c:crosses val="autoZero"/>
        <c:auto val="1"/>
        <c:lblAlgn val="ctr"/>
        <c:lblOffset val="100"/>
        <c:noMultiLvlLbl val="0"/>
      </c:catAx>
      <c:valAx>
        <c:axId val="117286400"/>
        <c:scaling>
          <c:orientation val="minMax"/>
        </c:scaling>
        <c:delete val="0"/>
        <c:axPos val="l"/>
        <c:majorGridlines/>
        <c:numFmt formatCode="#,##0" sourceLinked="1"/>
        <c:majorTickMark val="none"/>
        <c:minorTickMark val="none"/>
        <c:tickLblPos val="nextTo"/>
        <c:crossAx val="1172848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100">
                <a:latin typeface="Arial" panose="020B0604020202020204" pitchFamily="34" charset="0"/>
                <a:cs typeface="Arial" panose="020B0604020202020204" pitchFamily="34" charset="0"/>
              </a:rPr>
              <a:t>Evolu</a:t>
            </a:r>
            <a:r>
              <a:rPr lang="ro-RO" sz="1100">
                <a:latin typeface="Arial" panose="020B0604020202020204" pitchFamily="34" charset="0"/>
                <a:cs typeface="Arial" panose="020B0604020202020204" pitchFamily="34" charset="0"/>
              </a:rPr>
              <a:t>ţia</a:t>
            </a:r>
            <a:r>
              <a:rPr lang="ro-RO" sz="1100" baseline="0">
                <a:latin typeface="Arial" panose="020B0604020202020204" pitchFamily="34" charset="0"/>
                <a:cs typeface="Arial" panose="020B0604020202020204" pitchFamily="34" charset="0"/>
              </a:rPr>
              <a:t> contribuţiilor sectoarelor economiei naţionale la formarea </a:t>
            </a:r>
            <a:r>
              <a:rPr lang="en-US" sz="1100" baseline="0">
                <a:latin typeface="Arial" panose="020B0604020202020204" pitchFamily="34" charset="0"/>
                <a:cs typeface="Arial" panose="020B0604020202020204" pitchFamily="34" charset="0"/>
              </a:rPr>
              <a:t>VAB</a:t>
            </a:r>
            <a:r>
              <a:rPr lang="ro-RO" sz="1100" baseline="0">
                <a:latin typeface="Arial" panose="020B0604020202020204" pitchFamily="34" charset="0"/>
                <a:cs typeface="Arial" panose="020B0604020202020204" pitchFamily="34" charset="0"/>
              </a:rPr>
              <a:t> regiona</a:t>
            </a:r>
            <a:r>
              <a:rPr lang="en-US" sz="1100" baseline="0">
                <a:latin typeface="Arial" panose="020B0604020202020204" pitchFamily="34" charset="0"/>
                <a:cs typeface="Arial" panose="020B0604020202020204" pitchFamily="34" charset="0"/>
              </a:rPr>
              <a:t>l</a:t>
            </a:r>
          </a:p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100" baseline="0">
                <a:latin typeface="Arial" panose="020B0604020202020204" pitchFamily="34" charset="0"/>
                <a:cs typeface="Arial" panose="020B0604020202020204" pitchFamily="34" charset="0"/>
              </a:rPr>
              <a:t>Regiunea Centru</a:t>
            </a:r>
            <a:endParaRPr lang="vi-VN" sz="11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Regiuni!$R$21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strRef>
              <c:f>Regiuni!$A$23:$A$32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Regiuni!$R$23:$R$32</c:f>
              <c:numCache>
                <c:formatCode>0.0%</c:formatCode>
                <c:ptCount val="10"/>
                <c:pt idx="0">
                  <c:v>6.9931204757130203E-2</c:v>
                </c:pt>
                <c:pt idx="1">
                  <c:v>0.31301159337973783</c:v>
                </c:pt>
                <c:pt idx="2">
                  <c:v>0.10873744018329944</c:v>
                </c:pt>
                <c:pt idx="3">
                  <c:v>0.20740384411048199</c:v>
                </c:pt>
                <c:pt idx="4">
                  <c:v>2.5756197077796004E-2</c:v>
                </c:pt>
                <c:pt idx="5">
                  <c:v>1.6983402978615711E-2</c:v>
                </c:pt>
                <c:pt idx="6">
                  <c:v>9.1918249382272429E-2</c:v>
                </c:pt>
                <c:pt idx="7">
                  <c:v>2.6188944463441541E-2</c:v>
                </c:pt>
                <c:pt idx="8">
                  <c:v>0.11736147736866406</c:v>
                </c:pt>
                <c:pt idx="9">
                  <c:v>2.2707646298560924E-2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93-45BF-97D6-E4FD1D2EFB9A}"/>
            </c:ext>
          </c:extLst>
        </c:ser>
        <c:ser>
          <c:idx val="1"/>
          <c:order val="1"/>
          <c:tx>
            <c:strRef>
              <c:f>Regiuni!$S$21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strRef>
              <c:f>Regiuni!$A$23:$A$32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Regiuni!$S$23:$S$32</c:f>
              <c:numCache>
                <c:formatCode>0.0%</c:formatCode>
                <c:ptCount val="10"/>
                <c:pt idx="0">
                  <c:v>6.5068519339889566E-2</c:v>
                </c:pt>
                <c:pt idx="1">
                  <c:v>0.31954598290075398</c:v>
                </c:pt>
                <c:pt idx="2">
                  <c:v>0.10207928666472936</c:v>
                </c:pt>
                <c:pt idx="3">
                  <c:v>0.19929110013306212</c:v>
                </c:pt>
                <c:pt idx="4">
                  <c:v>2.4086918617989388E-2</c:v>
                </c:pt>
                <c:pt idx="5">
                  <c:v>1.5340378997598764E-2</c:v>
                </c:pt>
                <c:pt idx="6">
                  <c:v>0.10368520869339123</c:v>
                </c:pt>
                <c:pt idx="7">
                  <c:v>2.7604652585534468E-2</c:v>
                </c:pt>
                <c:pt idx="8">
                  <c:v>0.11915559090283408</c:v>
                </c:pt>
                <c:pt idx="9">
                  <c:v>2.4142361164216995E-2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93-45BF-97D6-E4FD1D2EFB9A}"/>
            </c:ext>
          </c:extLst>
        </c:ser>
        <c:ser>
          <c:idx val="2"/>
          <c:order val="2"/>
          <c:tx>
            <c:strRef>
              <c:f>Regiuni!$T$21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Regiuni!$A$23:$A$32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Regiuni!$T$23:$T$32</c:f>
              <c:numCache>
                <c:formatCode>0.0%</c:formatCode>
                <c:ptCount val="10"/>
                <c:pt idx="0">
                  <c:v>6.6913977349778372E-2</c:v>
                </c:pt>
                <c:pt idx="1">
                  <c:v>0.36043850948615791</c:v>
                </c:pt>
                <c:pt idx="2">
                  <c:v>0.10058857701094033</c:v>
                </c:pt>
                <c:pt idx="3">
                  <c:v>0.13883020552563793</c:v>
                </c:pt>
                <c:pt idx="4">
                  <c:v>2.7559077179985767E-2</c:v>
                </c:pt>
                <c:pt idx="5">
                  <c:v>1.3609559192990124E-2</c:v>
                </c:pt>
                <c:pt idx="6">
                  <c:v>0.10797053939506014</c:v>
                </c:pt>
                <c:pt idx="7">
                  <c:v>3.6142102775894309E-2</c:v>
                </c:pt>
                <c:pt idx="8">
                  <c:v>0.11989524786171521</c:v>
                </c:pt>
                <c:pt idx="9">
                  <c:v>2.8052204221839922E-2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93-45BF-97D6-E4FD1D2EFB9A}"/>
            </c:ext>
          </c:extLst>
        </c:ser>
        <c:ser>
          <c:idx val="3"/>
          <c:order val="3"/>
          <c:tx>
            <c:strRef>
              <c:f>Regiuni!$U$21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strRef>
              <c:f>Regiuni!$A$23:$A$32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Regiuni!$U$23:$U$32</c:f>
              <c:numCache>
                <c:formatCode>0.0%</c:formatCode>
                <c:ptCount val="10"/>
                <c:pt idx="0">
                  <c:v>7.6578830229076161E-2</c:v>
                </c:pt>
                <c:pt idx="1">
                  <c:v>0.3871467934120833</c:v>
                </c:pt>
                <c:pt idx="2">
                  <c:v>8.1556187484135359E-2</c:v>
                </c:pt>
                <c:pt idx="3">
                  <c:v>0.12462890545964221</c:v>
                </c:pt>
                <c:pt idx="4">
                  <c:v>2.6097097093414658E-2</c:v>
                </c:pt>
                <c:pt idx="5">
                  <c:v>1.2336709205351857E-2</c:v>
                </c:pt>
                <c:pt idx="6">
                  <c:v>0.10134973568136085</c:v>
                </c:pt>
                <c:pt idx="7">
                  <c:v>4.2379272415581745E-2</c:v>
                </c:pt>
                <c:pt idx="8">
                  <c:v>0.11515242926671351</c:v>
                </c:pt>
                <c:pt idx="9">
                  <c:v>3.2774039752640427E-2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93-45BF-97D6-E4FD1D2EFB9A}"/>
            </c:ext>
          </c:extLst>
        </c:ser>
        <c:ser>
          <c:idx val="4"/>
          <c:order val="4"/>
          <c:tx>
            <c:strRef>
              <c:f>Regiuni!$V$21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Regiuni!$A$23:$A$32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Regiuni!$V$23:$V$32</c:f>
              <c:numCache>
                <c:formatCode>0.0%</c:formatCode>
                <c:ptCount val="10"/>
                <c:pt idx="0">
                  <c:v>5.0997924856173979E-2</c:v>
                </c:pt>
                <c:pt idx="1">
                  <c:v>0.35675602719619387</c:v>
                </c:pt>
                <c:pt idx="2">
                  <c:v>7.8627705700740638E-2</c:v>
                </c:pt>
                <c:pt idx="3">
                  <c:v>0.17848092723499739</c:v>
                </c:pt>
                <c:pt idx="4">
                  <c:v>2.9107688154809103E-2</c:v>
                </c:pt>
                <c:pt idx="5">
                  <c:v>1.6010662527626406E-2</c:v>
                </c:pt>
                <c:pt idx="6">
                  <c:v>0.10141548428458151</c:v>
                </c:pt>
                <c:pt idx="7">
                  <c:v>3.9868068091711235E-2</c:v>
                </c:pt>
                <c:pt idx="8">
                  <c:v>0.11649992408010393</c:v>
                </c:pt>
                <c:pt idx="9">
                  <c:v>3.2235587873061931E-2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E93-45BF-97D6-E4FD1D2EFB9A}"/>
            </c:ext>
          </c:extLst>
        </c:ser>
        <c:ser>
          <c:idx val="5"/>
          <c:order val="5"/>
          <c:tx>
            <c:strRef>
              <c:f>Regiuni!$W$21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Regiuni!$A$23:$A$32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Regiuni!$W$23:$W$32</c:f>
              <c:numCache>
                <c:formatCode>0.0%</c:formatCode>
                <c:ptCount val="10"/>
                <c:pt idx="0">
                  <c:v>6.2134407484239935E-2</c:v>
                </c:pt>
                <c:pt idx="1">
                  <c:v>0.35256134378470561</c:v>
                </c:pt>
                <c:pt idx="2">
                  <c:v>7.6694439205863357E-2</c:v>
                </c:pt>
                <c:pt idx="3">
                  <c:v>0.16085667725665986</c:v>
                </c:pt>
                <c:pt idx="4">
                  <c:v>3.6882834701005965E-2</c:v>
                </c:pt>
                <c:pt idx="5">
                  <c:v>2.1030082350494927E-2</c:v>
                </c:pt>
                <c:pt idx="6">
                  <c:v>9.7822845693966931E-2</c:v>
                </c:pt>
                <c:pt idx="7">
                  <c:v>5.0314556646792297E-2</c:v>
                </c:pt>
                <c:pt idx="8">
                  <c:v>0.11489578447349037</c:v>
                </c:pt>
                <c:pt idx="9">
                  <c:v>2.6807028402780798E-2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E93-45BF-97D6-E4FD1D2EFB9A}"/>
            </c:ext>
          </c:extLst>
        </c:ser>
        <c:ser>
          <c:idx val="6"/>
          <c:order val="6"/>
          <c:tx>
            <c:strRef>
              <c:f>Regiuni!$Y$21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val>
            <c:numRef>
              <c:f>Regiuni!$Y$23:$Y$32</c:f>
              <c:numCache>
                <c:formatCode>0.0%</c:formatCode>
                <c:ptCount val="10"/>
                <c:pt idx="0">
                  <c:v>5.1155549644979995E-2</c:v>
                </c:pt>
                <c:pt idx="1">
                  <c:v>0.34108951823669548</c:v>
                </c:pt>
                <c:pt idx="2">
                  <c:v>6.372580197516016E-2</c:v>
                </c:pt>
                <c:pt idx="3">
                  <c:v>0.19336737053912162</c:v>
                </c:pt>
                <c:pt idx="4">
                  <c:v>3.4231387469065844E-2</c:v>
                </c:pt>
                <c:pt idx="5">
                  <c:v>1.6701551911557234E-2</c:v>
                </c:pt>
                <c:pt idx="6">
                  <c:v>0.10280113097578462</c:v>
                </c:pt>
                <c:pt idx="7">
                  <c:v>5.3656301316002498E-2</c:v>
                </c:pt>
                <c:pt idx="8">
                  <c:v>0.1103771075699054</c:v>
                </c:pt>
                <c:pt idx="9">
                  <c:v>3.2894280361727229E-2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E93-45BF-97D6-E4FD1D2EFB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015104"/>
        <c:axId val="118016640"/>
      </c:barChart>
      <c:catAx>
        <c:axId val="118015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18016640"/>
        <c:crosses val="autoZero"/>
        <c:auto val="1"/>
        <c:lblAlgn val="ctr"/>
        <c:lblOffset val="100"/>
        <c:noMultiLvlLbl val="0"/>
      </c:catAx>
      <c:valAx>
        <c:axId val="11801664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ponderi</a:t>
                </a:r>
              </a:p>
            </c:rich>
          </c:tx>
          <c:overlay val="0"/>
        </c:title>
        <c:numFmt formatCode="0.0%" sourceLinked="1"/>
        <c:majorTickMark val="none"/>
        <c:minorTickMark val="none"/>
        <c:tickLblPos val="nextTo"/>
        <c:crossAx val="118015104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800">
                <a:latin typeface="Arial Narrow" panose="020B0606020202030204" pitchFamily="34" charset="0"/>
              </a:defRPr>
            </a:pPr>
            <a:endParaRPr lang="ro-RO"/>
          </a:p>
        </c:txPr>
      </c:dTable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100">
                <a:latin typeface="Arial" panose="020B0604020202020204" pitchFamily="34" charset="0"/>
                <a:cs typeface="Arial" panose="020B0604020202020204" pitchFamily="34" charset="0"/>
              </a:rPr>
              <a:t>Evolu</a:t>
            </a:r>
            <a:r>
              <a:rPr lang="ro-RO" sz="1100">
                <a:latin typeface="Arial" panose="020B0604020202020204" pitchFamily="34" charset="0"/>
                <a:cs typeface="Arial" panose="020B0604020202020204" pitchFamily="34" charset="0"/>
              </a:rPr>
              <a:t>ţia</a:t>
            </a:r>
            <a:r>
              <a:rPr lang="ro-RO" sz="1100" baseline="0">
                <a:latin typeface="Arial" panose="020B0604020202020204" pitchFamily="34" charset="0"/>
                <a:cs typeface="Arial" panose="020B0604020202020204" pitchFamily="34" charset="0"/>
              </a:rPr>
              <a:t> contribuţiilor sectoarelor economiei naţionale la formarea </a:t>
            </a:r>
            <a:r>
              <a:rPr lang="en-US" sz="1100" baseline="0">
                <a:latin typeface="Arial" panose="020B0604020202020204" pitchFamily="34" charset="0"/>
                <a:cs typeface="Arial" panose="020B0604020202020204" pitchFamily="34" charset="0"/>
              </a:rPr>
              <a:t>VAB</a:t>
            </a:r>
            <a:r>
              <a:rPr lang="ro-RO" sz="1100" baseline="0">
                <a:latin typeface="Arial" panose="020B0604020202020204" pitchFamily="34" charset="0"/>
                <a:cs typeface="Arial" panose="020B0604020202020204" pitchFamily="34" charset="0"/>
              </a:rPr>
              <a:t> regiona</a:t>
            </a:r>
            <a:r>
              <a:rPr lang="en-US" sz="1100" baseline="0">
                <a:latin typeface="Arial" panose="020B0604020202020204" pitchFamily="34" charset="0"/>
                <a:cs typeface="Arial" panose="020B0604020202020204" pitchFamily="34" charset="0"/>
              </a:rPr>
              <a:t>l</a:t>
            </a:r>
          </a:p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100" baseline="0">
                <a:latin typeface="Arial" panose="020B0604020202020204" pitchFamily="34" charset="0"/>
                <a:cs typeface="Arial" panose="020B0604020202020204" pitchFamily="34" charset="0"/>
              </a:rPr>
              <a:t>Regiunea Nord - Est</a:t>
            </a:r>
            <a:endParaRPr lang="vi-VN" sz="11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Regiuni!$Z$21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strRef>
              <c:f>Regiuni!$A$23:$A$32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Regiuni!$Z$23:$Z$32</c:f>
              <c:numCache>
                <c:formatCode>0.0%</c:formatCode>
                <c:ptCount val="10"/>
                <c:pt idx="0">
                  <c:v>0.10538741435751402</c:v>
                </c:pt>
                <c:pt idx="1">
                  <c:v>0.21091477735996006</c:v>
                </c:pt>
                <c:pt idx="2">
                  <c:v>0.1155225357883165</c:v>
                </c:pt>
                <c:pt idx="3">
                  <c:v>0.20985603543743078</c:v>
                </c:pt>
                <c:pt idx="4">
                  <c:v>1.6866854076156401E-2</c:v>
                </c:pt>
                <c:pt idx="5">
                  <c:v>1.4475557664926435E-2</c:v>
                </c:pt>
                <c:pt idx="6">
                  <c:v>0.10636908311326915</c:v>
                </c:pt>
                <c:pt idx="7">
                  <c:v>2.6190679014599278E-2</c:v>
                </c:pt>
                <c:pt idx="8">
                  <c:v>0.17097262279986533</c:v>
                </c:pt>
                <c:pt idx="9">
                  <c:v>2.3444440387961982E-2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47-4ADD-B68E-4224EA1E1961}"/>
            </c:ext>
          </c:extLst>
        </c:ser>
        <c:ser>
          <c:idx val="1"/>
          <c:order val="1"/>
          <c:tx>
            <c:strRef>
              <c:f>Regiuni!$AA$21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strRef>
              <c:f>Regiuni!$A$23:$A$32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Regiuni!$AA$23:$AA$32</c:f>
              <c:numCache>
                <c:formatCode>0.0%</c:formatCode>
                <c:ptCount val="10"/>
                <c:pt idx="0">
                  <c:v>9.4782612201454619E-2</c:v>
                </c:pt>
                <c:pt idx="1">
                  <c:v>0.21164266477446825</c:v>
                </c:pt>
                <c:pt idx="2">
                  <c:v>0.11545904626747731</c:v>
                </c:pt>
                <c:pt idx="3">
                  <c:v>0.20391394797529394</c:v>
                </c:pt>
                <c:pt idx="4">
                  <c:v>1.7320066441968103E-2</c:v>
                </c:pt>
                <c:pt idx="5">
                  <c:v>1.3169459272041155E-2</c:v>
                </c:pt>
                <c:pt idx="6">
                  <c:v>0.12376832395297457</c:v>
                </c:pt>
                <c:pt idx="7">
                  <c:v>2.5998242190649747E-2</c:v>
                </c:pt>
                <c:pt idx="8">
                  <c:v>0.16904804141334323</c:v>
                </c:pt>
                <c:pt idx="9">
                  <c:v>2.4897595510329145E-2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47-4ADD-B68E-4224EA1E1961}"/>
            </c:ext>
          </c:extLst>
        </c:ser>
        <c:ser>
          <c:idx val="2"/>
          <c:order val="2"/>
          <c:tx>
            <c:strRef>
              <c:f>Regiuni!$AB$21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Regiuni!$A$23:$A$32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Regiuni!$AB$23:$AB$32</c:f>
              <c:numCache>
                <c:formatCode>0.0%</c:formatCode>
                <c:ptCount val="10"/>
                <c:pt idx="0">
                  <c:v>9.8636378131028893E-2</c:v>
                </c:pt>
                <c:pt idx="1">
                  <c:v>0.27434668920103955</c:v>
                </c:pt>
                <c:pt idx="2">
                  <c:v>9.728311994770325E-2</c:v>
                </c:pt>
                <c:pt idx="3">
                  <c:v>0.15223257705001675</c:v>
                </c:pt>
                <c:pt idx="4">
                  <c:v>1.8642676063074987E-2</c:v>
                </c:pt>
                <c:pt idx="5">
                  <c:v>1.2621773306334603E-2</c:v>
                </c:pt>
                <c:pt idx="6">
                  <c:v>0.11912259442912036</c:v>
                </c:pt>
                <c:pt idx="7">
                  <c:v>2.939699293674963E-2</c:v>
                </c:pt>
                <c:pt idx="8">
                  <c:v>0.16847765429933514</c:v>
                </c:pt>
                <c:pt idx="9">
                  <c:v>2.923954463559687E-2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247-4ADD-B68E-4224EA1E1961}"/>
            </c:ext>
          </c:extLst>
        </c:ser>
        <c:ser>
          <c:idx val="3"/>
          <c:order val="3"/>
          <c:tx>
            <c:strRef>
              <c:f>Regiuni!$AC$21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strRef>
              <c:f>Regiuni!$A$23:$A$32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Regiuni!$AC$23:$AC$32</c:f>
              <c:numCache>
                <c:formatCode>0.0%</c:formatCode>
                <c:ptCount val="10"/>
                <c:pt idx="0">
                  <c:v>0.11653532018939379</c:v>
                </c:pt>
                <c:pt idx="1">
                  <c:v>0.27701430010712136</c:v>
                </c:pt>
                <c:pt idx="2">
                  <c:v>8.9970013977548322E-2</c:v>
                </c:pt>
                <c:pt idx="3">
                  <c:v>0.1354089926209695</c:v>
                </c:pt>
                <c:pt idx="4">
                  <c:v>1.8951325477765343E-2</c:v>
                </c:pt>
                <c:pt idx="5">
                  <c:v>9.5991111712866919E-3</c:v>
                </c:pt>
                <c:pt idx="6">
                  <c:v>0.12014917349283402</c:v>
                </c:pt>
                <c:pt idx="7">
                  <c:v>3.4292779859587362E-2</c:v>
                </c:pt>
                <c:pt idx="8">
                  <c:v>0.16336209814548597</c:v>
                </c:pt>
                <c:pt idx="9">
                  <c:v>3.4716884958007621E-2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247-4ADD-B68E-4224EA1E1961}"/>
            </c:ext>
          </c:extLst>
        </c:ser>
        <c:ser>
          <c:idx val="4"/>
          <c:order val="4"/>
          <c:tx>
            <c:strRef>
              <c:f>Regiuni!$AD$21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Regiuni!$A$23:$A$32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Regiuni!$AD$23:$AD$32</c:f>
              <c:numCache>
                <c:formatCode>0.0%</c:formatCode>
                <c:ptCount val="10"/>
                <c:pt idx="0">
                  <c:v>8.355989125219894E-2</c:v>
                </c:pt>
                <c:pt idx="1">
                  <c:v>0.24933334325105344</c:v>
                </c:pt>
                <c:pt idx="2">
                  <c:v>8.6596573179757441E-2</c:v>
                </c:pt>
                <c:pt idx="3">
                  <c:v>0.18300611055530552</c:v>
                </c:pt>
                <c:pt idx="4">
                  <c:v>2.2439461616563582E-2</c:v>
                </c:pt>
                <c:pt idx="5">
                  <c:v>1.5040222553639368E-2</c:v>
                </c:pt>
                <c:pt idx="6">
                  <c:v>0.12739187515573919</c:v>
                </c:pt>
                <c:pt idx="7">
                  <c:v>3.0762908222657773E-2</c:v>
                </c:pt>
                <c:pt idx="8">
                  <c:v>0.16655261288534989</c:v>
                </c:pt>
                <c:pt idx="9">
                  <c:v>3.5317001327734777E-2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247-4ADD-B68E-4224EA1E1961}"/>
            </c:ext>
          </c:extLst>
        </c:ser>
        <c:ser>
          <c:idx val="5"/>
          <c:order val="5"/>
          <c:tx>
            <c:strRef>
              <c:f>Regiuni!$AE$21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Regiuni!$A$23:$A$32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Regiuni!$AE$23:$AE$32</c:f>
              <c:numCache>
                <c:formatCode>0.0%</c:formatCode>
                <c:ptCount val="10"/>
                <c:pt idx="0">
                  <c:v>9.8204855610217065E-2</c:v>
                </c:pt>
                <c:pt idx="1">
                  <c:v>0.23830046693904777</c:v>
                </c:pt>
                <c:pt idx="2">
                  <c:v>7.9489076961560906E-2</c:v>
                </c:pt>
                <c:pt idx="3">
                  <c:v>0.16600829650629534</c:v>
                </c:pt>
                <c:pt idx="4">
                  <c:v>3.0479585313655185E-2</c:v>
                </c:pt>
                <c:pt idx="5">
                  <c:v>1.8851274354484561E-2</c:v>
                </c:pt>
                <c:pt idx="6">
                  <c:v>0.13440652880847162</c:v>
                </c:pt>
                <c:pt idx="7">
                  <c:v>4.0669557241724337E-2</c:v>
                </c:pt>
                <c:pt idx="8">
                  <c:v>0.16523353900886628</c:v>
                </c:pt>
                <c:pt idx="9">
                  <c:v>2.8356819255676922E-2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247-4ADD-B68E-4224EA1E1961}"/>
            </c:ext>
          </c:extLst>
        </c:ser>
        <c:ser>
          <c:idx val="6"/>
          <c:order val="6"/>
          <c:tx>
            <c:strRef>
              <c:f>Regiuni!$AG$21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val>
            <c:numRef>
              <c:f>Regiuni!$AG$23:$AG$32</c:f>
              <c:numCache>
                <c:formatCode>0.0%</c:formatCode>
                <c:ptCount val="10"/>
                <c:pt idx="0">
                  <c:v>7.5032473320938278E-2</c:v>
                </c:pt>
                <c:pt idx="1">
                  <c:v>0.22118629498510051</c:v>
                </c:pt>
                <c:pt idx="2">
                  <c:v>6.9430825459083592E-2</c:v>
                </c:pt>
                <c:pt idx="3">
                  <c:v>0.20130275322823013</c:v>
                </c:pt>
                <c:pt idx="4">
                  <c:v>3.2912665868629495E-2</c:v>
                </c:pt>
                <c:pt idx="5">
                  <c:v>1.646906756997682E-2</c:v>
                </c:pt>
                <c:pt idx="6">
                  <c:v>0.1393662608562769</c:v>
                </c:pt>
                <c:pt idx="7">
                  <c:v>4.9760588849553013E-2</c:v>
                </c:pt>
                <c:pt idx="8">
                  <c:v>0.15731254616305423</c:v>
                </c:pt>
                <c:pt idx="9">
                  <c:v>3.7226523699156966E-2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247-4ADD-B68E-4224EA1E19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090368"/>
        <c:axId val="118116736"/>
      </c:barChart>
      <c:catAx>
        <c:axId val="118090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18116736"/>
        <c:crosses val="autoZero"/>
        <c:auto val="1"/>
        <c:lblAlgn val="ctr"/>
        <c:lblOffset val="100"/>
        <c:noMultiLvlLbl val="0"/>
      </c:catAx>
      <c:valAx>
        <c:axId val="11811673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ponderi</a:t>
                </a:r>
              </a:p>
            </c:rich>
          </c:tx>
          <c:overlay val="0"/>
        </c:title>
        <c:numFmt formatCode="0.0%" sourceLinked="1"/>
        <c:majorTickMark val="none"/>
        <c:minorTickMark val="none"/>
        <c:tickLblPos val="nextTo"/>
        <c:crossAx val="118090368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800">
                <a:latin typeface="Arial Narrow" panose="020B0606020202030204" pitchFamily="34" charset="0"/>
              </a:defRPr>
            </a:pPr>
            <a:endParaRPr lang="ro-RO"/>
          </a:p>
        </c:txPr>
      </c:dTable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100">
                <a:latin typeface="Arial" panose="020B0604020202020204" pitchFamily="34" charset="0"/>
                <a:cs typeface="Arial" panose="020B0604020202020204" pitchFamily="34" charset="0"/>
              </a:rPr>
              <a:t>Evolu</a:t>
            </a:r>
            <a:r>
              <a:rPr lang="ro-RO" sz="1100">
                <a:latin typeface="Arial" panose="020B0604020202020204" pitchFamily="34" charset="0"/>
                <a:cs typeface="Arial" panose="020B0604020202020204" pitchFamily="34" charset="0"/>
              </a:rPr>
              <a:t>ţia</a:t>
            </a:r>
            <a:r>
              <a:rPr lang="ro-RO" sz="1100" baseline="0">
                <a:latin typeface="Arial" panose="020B0604020202020204" pitchFamily="34" charset="0"/>
                <a:cs typeface="Arial" panose="020B0604020202020204" pitchFamily="34" charset="0"/>
              </a:rPr>
              <a:t> contribuţiilor sectoarelor economiei naţionale la formarea </a:t>
            </a:r>
            <a:r>
              <a:rPr lang="en-US" sz="1100" baseline="0">
                <a:latin typeface="Arial" panose="020B0604020202020204" pitchFamily="34" charset="0"/>
                <a:cs typeface="Arial" panose="020B0604020202020204" pitchFamily="34" charset="0"/>
              </a:rPr>
              <a:t>VAB</a:t>
            </a:r>
            <a:r>
              <a:rPr lang="ro-RO" sz="1100" baseline="0">
                <a:latin typeface="Arial" panose="020B0604020202020204" pitchFamily="34" charset="0"/>
                <a:cs typeface="Arial" panose="020B0604020202020204" pitchFamily="34" charset="0"/>
              </a:rPr>
              <a:t> regiona</a:t>
            </a:r>
            <a:r>
              <a:rPr lang="en-US" sz="1100" baseline="0">
                <a:latin typeface="Arial" panose="020B0604020202020204" pitchFamily="34" charset="0"/>
                <a:cs typeface="Arial" panose="020B0604020202020204" pitchFamily="34" charset="0"/>
              </a:rPr>
              <a:t>l</a:t>
            </a:r>
          </a:p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100" baseline="0">
                <a:latin typeface="Arial" panose="020B0604020202020204" pitchFamily="34" charset="0"/>
                <a:cs typeface="Arial" panose="020B0604020202020204" pitchFamily="34" charset="0"/>
              </a:rPr>
              <a:t>Regiunea Sud - Est</a:t>
            </a:r>
            <a:endParaRPr lang="vi-VN" sz="11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Regiuni!$AH$21</c:f>
              <c:strCache>
                <c:ptCount val="1"/>
                <c:pt idx="0">
                  <c:v>2008</c:v>
                </c:pt>
              </c:strCache>
            </c:strRef>
          </c:tx>
          <c:invertIfNegative val="0"/>
          <c:cat>
            <c:strRef>
              <c:f>Regiuni!$A$23:$A$32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Regiuni!$AH$23:$AH$32</c:f>
              <c:numCache>
                <c:formatCode>0.0%</c:formatCode>
                <c:ptCount val="10"/>
                <c:pt idx="0">
                  <c:v>0.10944823752913946</c:v>
                </c:pt>
                <c:pt idx="1">
                  <c:v>0.25365228428501507</c:v>
                </c:pt>
                <c:pt idx="2">
                  <c:v>0.13220812835466772</c:v>
                </c:pt>
                <c:pt idx="3">
                  <c:v>0.20580134560025218</c:v>
                </c:pt>
                <c:pt idx="4">
                  <c:v>1.4611211123186302E-2</c:v>
                </c:pt>
                <c:pt idx="5">
                  <c:v>1.3748434142739813E-2</c:v>
                </c:pt>
                <c:pt idx="6">
                  <c:v>8.6292215926531218E-2</c:v>
                </c:pt>
                <c:pt idx="7">
                  <c:v>3.250968550119876E-2</c:v>
                </c:pt>
                <c:pt idx="8">
                  <c:v>0.12807882795065578</c:v>
                </c:pt>
                <c:pt idx="9">
                  <c:v>2.3649629586613683E-2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87-458B-9617-D5A23A0E1186}"/>
            </c:ext>
          </c:extLst>
        </c:ser>
        <c:ser>
          <c:idx val="1"/>
          <c:order val="1"/>
          <c:tx>
            <c:strRef>
              <c:f>Regiuni!$AI$21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strRef>
              <c:f>Regiuni!$A$23:$A$32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Regiuni!$AI$23:$AI$32</c:f>
              <c:numCache>
                <c:formatCode>0.0%</c:formatCode>
                <c:ptCount val="10"/>
                <c:pt idx="0">
                  <c:v>9.9119624339822104E-2</c:v>
                </c:pt>
                <c:pt idx="1">
                  <c:v>0.25054880695494691</c:v>
                </c:pt>
                <c:pt idx="2">
                  <c:v>0.13102830950843095</c:v>
                </c:pt>
                <c:pt idx="3">
                  <c:v>0.20780728516570127</c:v>
                </c:pt>
                <c:pt idx="4">
                  <c:v>1.3665656626493513E-2</c:v>
                </c:pt>
                <c:pt idx="5">
                  <c:v>1.2857762944471328E-2</c:v>
                </c:pt>
                <c:pt idx="6">
                  <c:v>0.10141038714514464</c:v>
                </c:pt>
                <c:pt idx="7">
                  <c:v>3.0089366748425227E-2</c:v>
                </c:pt>
                <c:pt idx="8">
                  <c:v>0.12819341265506262</c:v>
                </c:pt>
                <c:pt idx="9">
                  <c:v>2.5279387911501375E-2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87-458B-9617-D5A23A0E1186}"/>
            </c:ext>
          </c:extLst>
        </c:ser>
        <c:ser>
          <c:idx val="2"/>
          <c:order val="2"/>
          <c:tx>
            <c:strRef>
              <c:f>Regiuni!$AJ$21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Regiuni!$A$23:$A$32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Regiuni!$AJ$23:$AJ$32</c:f>
              <c:numCache>
                <c:formatCode>0.0%</c:formatCode>
                <c:ptCount val="10"/>
                <c:pt idx="0">
                  <c:v>9.8857578365476456E-2</c:v>
                </c:pt>
                <c:pt idx="1">
                  <c:v>0.32482901093187816</c:v>
                </c:pt>
                <c:pt idx="2">
                  <c:v>0.11914191354146769</c:v>
                </c:pt>
                <c:pt idx="3">
                  <c:v>0.14127744047138432</c:v>
                </c:pt>
                <c:pt idx="4">
                  <c:v>1.4332950622413992E-2</c:v>
                </c:pt>
                <c:pt idx="5">
                  <c:v>1.1495113050704931E-2</c:v>
                </c:pt>
                <c:pt idx="6">
                  <c:v>0.10729822502220444</c:v>
                </c:pt>
                <c:pt idx="7">
                  <c:v>3.4453829505239467E-2</c:v>
                </c:pt>
                <c:pt idx="8">
                  <c:v>0.12177099970262771</c:v>
                </c:pt>
                <c:pt idx="9">
                  <c:v>2.6542938786602886E-2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F87-458B-9617-D5A23A0E1186}"/>
            </c:ext>
          </c:extLst>
        </c:ser>
        <c:ser>
          <c:idx val="3"/>
          <c:order val="3"/>
          <c:tx>
            <c:strRef>
              <c:f>Regiuni!$AK$21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strRef>
              <c:f>Regiuni!$A$23:$A$32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Regiuni!$AK$23:$AK$32</c:f>
              <c:numCache>
                <c:formatCode>0.0%</c:formatCode>
                <c:ptCount val="10"/>
                <c:pt idx="0">
                  <c:v>0.12755611330912853</c:v>
                </c:pt>
                <c:pt idx="1">
                  <c:v>0.34039487675668428</c:v>
                </c:pt>
                <c:pt idx="2">
                  <c:v>9.9175184649429524E-2</c:v>
                </c:pt>
                <c:pt idx="3">
                  <c:v>0.13287478325845173</c:v>
                </c:pt>
                <c:pt idx="4">
                  <c:v>1.1794572121049557E-2</c:v>
                </c:pt>
                <c:pt idx="5">
                  <c:v>6.2000057478421647E-3</c:v>
                </c:pt>
                <c:pt idx="6">
                  <c:v>9.6849224520294666E-2</c:v>
                </c:pt>
                <c:pt idx="7">
                  <c:v>4.0313448992690661E-2</c:v>
                </c:pt>
                <c:pt idx="8">
                  <c:v>0.11482655886269362</c:v>
                </c:pt>
                <c:pt idx="9">
                  <c:v>3.001523178173527E-2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F87-458B-9617-D5A23A0E1186}"/>
            </c:ext>
          </c:extLst>
        </c:ser>
        <c:ser>
          <c:idx val="4"/>
          <c:order val="4"/>
          <c:tx>
            <c:strRef>
              <c:f>Regiuni!$AL$21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Regiuni!$A$23:$A$32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Regiuni!$AL$23:$AL$32</c:f>
              <c:numCache>
                <c:formatCode>0.0%</c:formatCode>
                <c:ptCount val="10"/>
                <c:pt idx="0">
                  <c:v>8.0072445911980678E-2</c:v>
                </c:pt>
                <c:pt idx="1">
                  <c:v>0.29984440673908908</c:v>
                </c:pt>
                <c:pt idx="2">
                  <c:v>9.9878904792413251E-2</c:v>
                </c:pt>
                <c:pt idx="3">
                  <c:v>0.21444940402852777</c:v>
                </c:pt>
                <c:pt idx="4">
                  <c:v>1.3091659215556509E-2</c:v>
                </c:pt>
                <c:pt idx="5">
                  <c:v>1.3191985186958327E-2</c:v>
                </c:pt>
                <c:pt idx="6">
                  <c:v>9.9350873363982628E-2</c:v>
                </c:pt>
                <c:pt idx="7">
                  <c:v>3.4417088505107822E-2</c:v>
                </c:pt>
                <c:pt idx="8">
                  <c:v>0.11370100748396543</c:v>
                </c:pt>
                <c:pt idx="9">
                  <c:v>3.2002224772418451E-2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F87-458B-9617-D5A23A0E1186}"/>
            </c:ext>
          </c:extLst>
        </c:ser>
        <c:ser>
          <c:idx val="5"/>
          <c:order val="5"/>
          <c:tx>
            <c:strRef>
              <c:f>Regiuni!$AM$21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Regiuni!$A$23:$A$32</c:f>
              <c:strCache>
                <c:ptCount val="10"/>
                <c:pt idx="0">
                  <c:v>A01 </c:v>
                </c:pt>
                <c:pt idx="1">
                  <c:v>A02</c:v>
                </c:pt>
                <c:pt idx="2">
                  <c:v>A03</c:v>
                </c:pt>
                <c:pt idx="3">
                  <c:v>A04</c:v>
                </c:pt>
                <c:pt idx="4">
                  <c:v>A05</c:v>
                </c:pt>
                <c:pt idx="5">
                  <c:v>A06</c:v>
                </c:pt>
                <c:pt idx="6">
                  <c:v>A07</c:v>
                </c:pt>
                <c:pt idx="7">
                  <c:v>A08</c:v>
                </c:pt>
                <c:pt idx="8">
                  <c:v>A09</c:v>
                </c:pt>
                <c:pt idx="9">
                  <c:v>A10</c:v>
                </c:pt>
              </c:strCache>
            </c:strRef>
          </c:cat>
          <c:val>
            <c:numRef>
              <c:f>Regiuni!$AM$23:$AM$32</c:f>
              <c:numCache>
                <c:formatCode>0.0%</c:formatCode>
                <c:ptCount val="10"/>
                <c:pt idx="0">
                  <c:v>9.4791266507547656E-2</c:v>
                </c:pt>
                <c:pt idx="1">
                  <c:v>0.32352431812886118</c:v>
                </c:pt>
                <c:pt idx="2">
                  <c:v>9.2691021531446982E-2</c:v>
                </c:pt>
                <c:pt idx="3">
                  <c:v>0.18517737151349886</c:v>
                </c:pt>
                <c:pt idx="4">
                  <c:v>1.7881995830997977E-2</c:v>
                </c:pt>
                <c:pt idx="5">
                  <c:v>1.5800643613303023E-2</c:v>
                </c:pt>
                <c:pt idx="6">
                  <c:v>0.10019302101504493</c:v>
                </c:pt>
                <c:pt idx="7">
                  <c:v>3.8270430943819239E-2</c:v>
                </c:pt>
                <c:pt idx="8">
                  <c:v>0.10691726861094142</c:v>
                </c:pt>
                <c:pt idx="9">
                  <c:v>2.475266230453867E-2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F87-458B-9617-D5A23A0E1186}"/>
            </c:ext>
          </c:extLst>
        </c:ser>
        <c:ser>
          <c:idx val="6"/>
          <c:order val="6"/>
          <c:tx>
            <c:strRef>
              <c:f>Regiuni!$AO$21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val>
            <c:numRef>
              <c:f>Regiuni!$AO$23:$AO$32</c:f>
              <c:numCache>
                <c:formatCode>0.0%</c:formatCode>
                <c:ptCount val="10"/>
                <c:pt idx="0">
                  <c:v>8.0197012847949736E-2</c:v>
                </c:pt>
                <c:pt idx="1">
                  <c:v>0.31566111759092352</c:v>
                </c:pt>
                <c:pt idx="2">
                  <c:v>7.8552750070564406E-2</c:v>
                </c:pt>
                <c:pt idx="3">
                  <c:v>0.20125268630124504</c:v>
                </c:pt>
                <c:pt idx="4">
                  <c:v>1.8027153483940437E-2</c:v>
                </c:pt>
                <c:pt idx="5">
                  <c:v>1.3481162662540824E-2</c:v>
                </c:pt>
                <c:pt idx="6">
                  <c:v>0.10143951397922046</c:v>
                </c:pt>
                <c:pt idx="7">
                  <c:v>4.7296823033418395E-2</c:v>
                </c:pt>
                <c:pt idx="8">
                  <c:v>0.10954434058491551</c:v>
                </c:pt>
                <c:pt idx="9">
                  <c:v>3.4547439445281589E-2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F87-458B-9617-D5A23A0E11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185344"/>
        <c:axId val="118211712"/>
      </c:barChart>
      <c:catAx>
        <c:axId val="118185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18211712"/>
        <c:crosses val="autoZero"/>
        <c:auto val="1"/>
        <c:lblAlgn val="ctr"/>
        <c:lblOffset val="100"/>
        <c:noMultiLvlLbl val="0"/>
      </c:catAx>
      <c:valAx>
        <c:axId val="1182117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ponderi</a:t>
                </a:r>
              </a:p>
            </c:rich>
          </c:tx>
          <c:overlay val="0"/>
        </c:title>
        <c:numFmt formatCode="0.0%" sourceLinked="1"/>
        <c:majorTickMark val="none"/>
        <c:minorTickMark val="none"/>
        <c:tickLblPos val="nextTo"/>
        <c:crossAx val="118185344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800">
                <a:latin typeface="Arial Narrow" panose="020B0606020202030204" pitchFamily="34" charset="0"/>
              </a:defRPr>
            </a:pPr>
            <a:endParaRPr lang="ro-RO"/>
          </a:p>
        </c:txPr>
      </c:dTable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.xml"/><Relationship Id="rId13" Type="http://schemas.openxmlformats.org/officeDocument/2006/relationships/chart" Target="../charts/chart12.xml"/><Relationship Id="rId3" Type="http://schemas.openxmlformats.org/officeDocument/2006/relationships/chart" Target="../charts/chart3.xml"/><Relationship Id="rId7" Type="http://schemas.openxmlformats.org/officeDocument/2006/relationships/chart" Target="../charts/chart6.xml"/><Relationship Id="rId12" Type="http://schemas.openxmlformats.org/officeDocument/2006/relationships/chart" Target="../charts/chart11.xml"/><Relationship Id="rId2" Type="http://schemas.openxmlformats.org/officeDocument/2006/relationships/chart" Target="../charts/chart2.xml"/><Relationship Id="rId16" Type="http://schemas.openxmlformats.org/officeDocument/2006/relationships/chart" Target="../charts/chart15.xml"/><Relationship Id="rId1" Type="http://schemas.openxmlformats.org/officeDocument/2006/relationships/chart" Target="../charts/chart1.xml"/><Relationship Id="rId6" Type="http://schemas.openxmlformats.org/officeDocument/2006/relationships/image" Target="../media/image1.gif"/><Relationship Id="rId11" Type="http://schemas.openxmlformats.org/officeDocument/2006/relationships/chart" Target="../charts/chart10.xml"/><Relationship Id="rId5" Type="http://schemas.openxmlformats.org/officeDocument/2006/relationships/chart" Target="../charts/chart5.xml"/><Relationship Id="rId15" Type="http://schemas.openxmlformats.org/officeDocument/2006/relationships/chart" Target="../charts/chart14.xml"/><Relationship Id="rId10" Type="http://schemas.openxmlformats.org/officeDocument/2006/relationships/chart" Target="../charts/chart9.xml"/><Relationship Id="rId4" Type="http://schemas.openxmlformats.org/officeDocument/2006/relationships/chart" Target="../charts/chart4.xml"/><Relationship Id="rId9" Type="http://schemas.openxmlformats.org/officeDocument/2006/relationships/chart" Target="../charts/chart8.xml"/><Relationship Id="rId14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2.xml"/><Relationship Id="rId3" Type="http://schemas.openxmlformats.org/officeDocument/2006/relationships/chart" Target="../charts/chart17.xml"/><Relationship Id="rId7" Type="http://schemas.openxmlformats.org/officeDocument/2006/relationships/chart" Target="../charts/chart21.xml"/><Relationship Id="rId2" Type="http://schemas.openxmlformats.org/officeDocument/2006/relationships/image" Target="../media/image1.gif"/><Relationship Id="rId1" Type="http://schemas.openxmlformats.org/officeDocument/2006/relationships/chart" Target="../charts/chart16.xml"/><Relationship Id="rId6" Type="http://schemas.openxmlformats.org/officeDocument/2006/relationships/chart" Target="../charts/chart20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2" Type="http://schemas.openxmlformats.org/officeDocument/2006/relationships/image" Target="../media/image2.png"/><Relationship Id="rId1" Type="http://schemas.openxmlformats.org/officeDocument/2006/relationships/chart" Target="../charts/chart23.xml"/><Relationship Id="rId4" Type="http://schemas.openxmlformats.org/officeDocument/2006/relationships/chart" Target="../charts/chart2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</xdr:colOff>
      <xdr:row>34</xdr:row>
      <xdr:rowOff>100011</xdr:rowOff>
    </xdr:from>
    <xdr:to>
      <xdr:col>11</xdr:col>
      <xdr:colOff>371475</xdr:colOff>
      <xdr:row>53</xdr:row>
      <xdr:rowOff>123826</xdr:rowOff>
    </xdr:to>
    <xdr:graphicFrame macro="">
      <xdr:nvGraphicFramePr>
        <xdr:cNvPr id="8" name="Diagramă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409576</xdr:colOff>
      <xdr:row>34</xdr:row>
      <xdr:rowOff>85724</xdr:rowOff>
    </xdr:from>
    <xdr:to>
      <xdr:col>26</xdr:col>
      <xdr:colOff>285750</xdr:colOff>
      <xdr:row>53</xdr:row>
      <xdr:rowOff>123825</xdr:rowOff>
    </xdr:to>
    <xdr:graphicFrame macro="">
      <xdr:nvGraphicFramePr>
        <xdr:cNvPr id="9" name="Diagramă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276225</xdr:colOff>
      <xdr:row>76</xdr:row>
      <xdr:rowOff>76201</xdr:rowOff>
    </xdr:from>
    <xdr:to>
      <xdr:col>33</xdr:col>
      <xdr:colOff>171450</xdr:colOff>
      <xdr:row>94</xdr:row>
      <xdr:rowOff>19051</xdr:rowOff>
    </xdr:to>
    <xdr:graphicFrame macro="">
      <xdr:nvGraphicFramePr>
        <xdr:cNvPr id="4" name="Diagramă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128588</xdr:colOff>
      <xdr:row>143</xdr:row>
      <xdr:rowOff>169863</xdr:rowOff>
    </xdr:from>
    <xdr:to>
      <xdr:col>36</xdr:col>
      <xdr:colOff>423863</xdr:colOff>
      <xdr:row>165</xdr:row>
      <xdr:rowOff>33337</xdr:rowOff>
    </xdr:to>
    <xdr:graphicFrame macro="">
      <xdr:nvGraphicFramePr>
        <xdr:cNvPr id="7" name="Diagramă 7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239183</xdr:colOff>
      <xdr:row>120</xdr:row>
      <xdr:rowOff>180975</xdr:rowOff>
    </xdr:from>
    <xdr:to>
      <xdr:col>36</xdr:col>
      <xdr:colOff>309034</xdr:colOff>
      <xdr:row>143</xdr:row>
      <xdr:rowOff>82021</xdr:rowOff>
    </xdr:to>
    <xdr:graphicFrame macro="">
      <xdr:nvGraphicFramePr>
        <xdr:cNvPr id="10" name="Diagramă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0</xdr:colOff>
      <xdr:row>154</xdr:row>
      <xdr:rowOff>0</xdr:rowOff>
    </xdr:from>
    <xdr:to>
      <xdr:col>0</xdr:col>
      <xdr:colOff>9525</xdr:colOff>
      <xdr:row>154</xdr:row>
      <xdr:rowOff>9525</xdr:rowOff>
    </xdr:to>
    <xdr:pic>
      <xdr:nvPicPr>
        <xdr:cNvPr id="11" name="Imagine 10" descr="https://secure.adnxs.com/seg?add=1986008&amp;t=2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8992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157</xdr:row>
      <xdr:rowOff>0</xdr:rowOff>
    </xdr:from>
    <xdr:to>
      <xdr:col>1</xdr:col>
      <xdr:colOff>9525</xdr:colOff>
      <xdr:row>157</xdr:row>
      <xdr:rowOff>9525</xdr:rowOff>
    </xdr:to>
    <xdr:pic>
      <xdr:nvPicPr>
        <xdr:cNvPr id="12" name="Imagine 11" descr="https://secure.adnxs.com/seg?add=1986008&amp;t=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32394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9525</xdr:colOff>
      <xdr:row>150</xdr:row>
      <xdr:rowOff>9525</xdr:rowOff>
    </xdr:to>
    <xdr:pic>
      <xdr:nvPicPr>
        <xdr:cNvPr id="13" name="Imagine 12" descr="https://secure.adnxs.com/seg?add=1986008&amp;t=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311181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157</xdr:row>
      <xdr:rowOff>0</xdr:rowOff>
    </xdr:from>
    <xdr:to>
      <xdr:col>1</xdr:col>
      <xdr:colOff>9525</xdr:colOff>
      <xdr:row>157</xdr:row>
      <xdr:rowOff>9525</xdr:rowOff>
    </xdr:to>
    <xdr:pic>
      <xdr:nvPicPr>
        <xdr:cNvPr id="14" name="Imagine 13" descr="https://secure.adnxs.com/seg?add=1986008&amp;t=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32394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158</xdr:row>
      <xdr:rowOff>0</xdr:rowOff>
    </xdr:from>
    <xdr:to>
      <xdr:col>1</xdr:col>
      <xdr:colOff>9525</xdr:colOff>
      <xdr:row>158</xdr:row>
      <xdr:rowOff>9525</xdr:rowOff>
    </xdr:to>
    <xdr:pic>
      <xdr:nvPicPr>
        <xdr:cNvPr id="15" name="Imagine 14" descr="https://secure.adnxs.com/seg?add=1986008&amp;t=2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325564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159</xdr:row>
      <xdr:rowOff>0</xdr:rowOff>
    </xdr:from>
    <xdr:to>
      <xdr:col>1</xdr:col>
      <xdr:colOff>9525</xdr:colOff>
      <xdr:row>159</xdr:row>
      <xdr:rowOff>9525</xdr:rowOff>
    </xdr:to>
    <xdr:pic>
      <xdr:nvPicPr>
        <xdr:cNvPr id="16" name="Imagine 15" descr="https://secure.adnxs.com/seg?add=1986008&amp;t=2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327183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157</xdr:row>
      <xdr:rowOff>0</xdr:rowOff>
    </xdr:from>
    <xdr:to>
      <xdr:col>1</xdr:col>
      <xdr:colOff>9525</xdr:colOff>
      <xdr:row>157</xdr:row>
      <xdr:rowOff>9525</xdr:rowOff>
    </xdr:to>
    <xdr:pic>
      <xdr:nvPicPr>
        <xdr:cNvPr id="17" name="Imagine 16" descr="https://secure.adnxs.com/seg?add=1986008&amp;t=2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32394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163</xdr:row>
      <xdr:rowOff>0</xdr:rowOff>
    </xdr:from>
    <xdr:to>
      <xdr:col>13</xdr:col>
      <xdr:colOff>9525</xdr:colOff>
      <xdr:row>163</xdr:row>
      <xdr:rowOff>9525</xdr:rowOff>
    </xdr:to>
    <xdr:pic>
      <xdr:nvPicPr>
        <xdr:cNvPr id="18" name="Imagine 17" descr="https://secure.adnxs.com/seg?add=1986008&amp;t=2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2325" y="333660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164</xdr:row>
      <xdr:rowOff>0</xdr:rowOff>
    </xdr:from>
    <xdr:to>
      <xdr:col>1</xdr:col>
      <xdr:colOff>9525</xdr:colOff>
      <xdr:row>164</xdr:row>
      <xdr:rowOff>9525</xdr:rowOff>
    </xdr:to>
    <xdr:pic>
      <xdr:nvPicPr>
        <xdr:cNvPr id="19" name="Imagine 18" descr="https://secure.adnxs.com/seg?add=1986008&amp;t=2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33528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155</xdr:row>
      <xdr:rowOff>0</xdr:rowOff>
    </xdr:from>
    <xdr:to>
      <xdr:col>13</xdr:col>
      <xdr:colOff>9525</xdr:colOff>
      <xdr:row>155</xdr:row>
      <xdr:rowOff>9525</xdr:rowOff>
    </xdr:to>
    <xdr:pic>
      <xdr:nvPicPr>
        <xdr:cNvPr id="20" name="Imagine 19" descr="https://secure.adnxs.com/seg?add=1986008&amp;t=2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29575" y="320706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156</xdr:row>
      <xdr:rowOff>0</xdr:rowOff>
    </xdr:from>
    <xdr:to>
      <xdr:col>1</xdr:col>
      <xdr:colOff>9525</xdr:colOff>
      <xdr:row>156</xdr:row>
      <xdr:rowOff>9525</xdr:rowOff>
    </xdr:to>
    <xdr:pic>
      <xdr:nvPicPr>
        <xdr:cNvPr id="21" name="Imagine 20" descr="https://secure.adnxs.com/seg?add=1986008&amp;t=2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322326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156</xdr:row>
      <xdr:rowOff>0</xdr:rowOff>
    </xdr:from>
    <xdr:to>
      <xdr:col>0</xdr:col>
      <xdr:colOff>9525</xdr:colOff>
      <xdr:row>156</xdr:row>
      <xdr:rowOff>9525</xdr:rowOff>
    </xdr:to>
    <xdr:pic>
      <xdr:nvPicPr>
        <xdr:cNvPr id="22" name="Imagine 21" descr="https://secure.adnxs.com/seg?add=1986008&amp;t=2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2326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166</xdr:row>
      <xdr:rowOff>0</xdr:rowOff>
    </xdr:from>
    <xdr:to>
      <xdr:col>0</xdr:col>
      <xdr:colOff>9525</xdr:colOff>
      <xdr:row>166</xdr:row>
      <xdr:rowOff>9525</xdr:rowOff>
    </xdr:to>
    <xdr:pic>
      <xdr:nvPicPr>
        <xdr:cNvPr id="23" name="Imagine 22" descr="https://secure.adnxs.com/seg?add=1986008&amp;t=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38613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166</xdr:row>
      <xdr:rowOff>0</xdr:rowOff>
    </xdr:from>
    <xdr:to>
      <xdr:col>0</xdr:col>
      <xdr:colOff>9525</xdr:colOff>
      <xdr:row>166</xdr:row>
      <xdr:rowOff>9525</xdr:rowOff>
    </xdr:to>
    <xdr:pic>
      <xdr:nvPicPr>
        <xdr:cNvPr id="24" name="Imagine 23" descr="https://secure.adnxs.com/seg?add=1986008&amp;t=2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38613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166</xdr:row>
      <xdr:rowOff>0</xdr:rowOff>
    </xdr:from>
    <xdr:to>
      <xdr:col>0</xdr:col>
      <xdr:colOff>9525</xdr:colOff>
      <xdr:row>166</xdr:row>
      <xdr:rowOff>9525</xdr:rowOff>
    </xdr:to>
    <xdr:pic>
      <xdr:nvPicPr>
        <xdr:cNvPr id="25" name="Imagine 24" descr="https://secure.adnxs.com/seg?add=1986008&amp;t=2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38613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368299</xdr:colOff>
      <xdr:row>166</xdr:row>
      <xdr:rowOff>138112</xdr:rowOff>
    </xdr:from>
    <xdr:to>
      <xdr:col>32</xdr:col>
      <xdr:colOff>104775</xdr:colOff>
      <xdr:row>183</xdr:row>
      <xdr:rowOff>128587</xdr:rowOff>
    </xdr:to>
    <xdr:graphicFrame macro="">
      <xdr:nvGraphicFramePr>
        <xdr:cNvPr id="26" name="Diagramă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26</xdr:col>
      <xdr:colOff>304801</xdr:colOff>
      <xdr:row>34</xdr:row>
      <xdr:rowOff>85725</xdr:rowOff>
    </xdr:from>
    <xdr:to>
      <xdr:col>38</xdr:col>
      <xdr:colOff>123826</xdr:colOff>
      <xdr:row>53</xdr:row>
      <xdr:rowOff>133350</xdr:rowOff>
    </xdr:to>
    <xdr:graphicFrame macro="">
      <xdr:nvGraphicFramePr>
        <xdr:cNvPr id="27" name="Diagramă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38</xdr:col>
      <xdr:colOff>161925</xdr:colOff>
      <xdr:row>34</xdr:row>
      <xdr:rowOff>95250</xdr:rowOff>
    </xdr:from>
    <xdr:to>
      <xdr:col>53</xdr:col>
      <xdr:colOff>304800</xdr:colOff>
      <xdr:row>53</xdr:row>
      <xdr:rowOff>142875</xdr:rowOff>
    </xdr:to>
    <xdr:graphicFrame macro="">
      <xdr:nvGraphicFramePr>
        <xdr:cNvPr id="28" name="Diagramă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53</xdr:col>
      <xdr:colOff>323850</xdr:colOff>
      <xdr:row>34</xdr:row>
      <xdr:rowOff>104775</xdr:rowOff>
    </xdr:from>
    <xdr:to>
      <xdr:col>69</xdr:col>
      <xdr:colOff>180975</xdr:colOff>
      <xdr:row>53</xdr:row>
      <xdr:rowOff>142875</xdr:rowOff>
    </xdr:to>
    <xdr:graphicFrame macro="">
      <xdr:nvGraphicFramePr>
        <xdr:cNvPr id="29" name="Diagramă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55</xdr:row>
      <xdr:rowOff>0</xdr:rowOff>
    </xdr:from>
    <xdr:to>
      <xdr:col>11</xdr:col>
      <xdr:colOff>314324</xdr:colOff>
      <xdr:row>74</xdr:row>
      <xdr:rowOff>38101</xdr:rowOff>
    </xdr:to>
    <xdr:graphicFrame macro="">
      <xdr:nvGraphicFramePr>
        <xdr:cNvPr id="30" name="Diagramă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11</xdr:col>
      <xdr:colOff>371475</xdr:colOff>
      <xdr:row>54</xdr:row>
      <xdr:rowOff>152400</xdr:rowOff>
    </xdr:from>
    <xdr:to>
      <xdr:col>26</xdr:col>
      <xdr:colOff>247649</xdr:colOff>
      <xdr:row>74</xdr:row>
      <xdr:rowOff>28576</xdr:rowOff>
    </xdr:to>
    <xdr:graphicFrame macro="">
      <xdr:nvGraphicFramePr>
        <xdr:cNvPr id="31" name="Diagramă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26</xdr:col>
      <xdr:colOff>304800</xdr:colOff>
      <xdr:row>54</xdr:row>
      <xdr:rowOff>152400</xdr:rowOff>
    </xdr:from>
    <xdr:to>
      <xdr:col>38</xdr:col>
      <xdr:colOff>123824</xdr:colOff>
      <xdr:row>74</xdr:row>
      <xdr:rowOff>28576</xdr:rowOff>
    </xdr:to>
    <xdr:graphicFrame macro="">
      <xdr:nvGraphicFramePr>
        <xdr:cNvPr id="32" name="Diagramă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38</xdr:col>
      <xdr:colOff>180975</xdr:colOff>
      <xdr:row>54</xdr:row>
      <xdr:rowOff>152400</xdr:rowOff>
    </xdr:from>
    <xdr:to>
      <xdr:col>53</xdr:col>
      <xdr:colOff>333374</xdr:colOff>
      <xdr:row>74</xdr:row>
      <xdr:rowOff>28576</xdr:rowOff>
    </xdr:to>
    <xdr:graphicFrame macro="">
      <xdr:nvGraphicFramePr>
        <xdr:cNvPr id="33" name="Diagramă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8</xdr:col>
      <xdr:colOff>420686</xdr:colOff>
      <xdr:row>38</xdr:row>
      <xdr:rowOff>5553</xdr:rowOff>
    </xdr:from>
    <xdr:to>
      <xdr:col>19</xdr:col>
      <xdr:colOff>103186</xdr:colOff>
      <xdr:row>55</xdr:row>
      <xdr:rowOff>50003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D0BA0F9-EF04-474D-9804-11EC822F9D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73</xdr:col>
      <xdr:colOff>587375</xdr:colOff>
      <xdr:row>18</xdr:row>
      <xdr:rowOff>53180</xdr:rowOff>
    </xdr:from>
    <xdr:to>
      <xdr:col>82</xdr:col>
      <xdr:colOff>206374</xdr:colOff>
      <xdr:row>46</xdr:row>
      <xdr:rowOff>47625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F8611B3-71E1-4EF4-8EAF-96674485F8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85724</xdr:colOff>
      <xdr:row>32</xdr:row>
      <xdr:rowOff>71436</xdr:rowOff>
    </xdr:from>
    <xdr:to>
      <xdr:col>14</xdr:col>
      <xdr:colOff>371476</xdr:colOff>
      <xdr:row>52</xdr:row>
      <xdr:rowOff>19050</xdr:rowOff>
    </xdr:to>
    <xdr:graphicFrame macro="">
      <xdr:nvGraphicFramePr>
        <xdr:cNvPr id="2" name="Diagramă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112</xdr:row>
      <xdr:rowOff>0</xdr:rowOff>
    </xdr:from>
    <xdr:to>
      <xdr:col>0</xdr:col>
      <xdr:colOff>9525</xdr:colOff>
      <xdr:row>112</xdr:row>
      <xdr:rowOff>9525</xdr:rowOff>
    </xdr:to>
    <xdr:pic>
      <xdr:nvPicPr>
        <xdr:cNvPr id="9" name="Imagine 8" descr="https://secure.adnxs.com/seg?add=1986008&amp;t=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9087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9525</xdr:colOff>
      <xdr:row>112</xdr:row>
      <xdr:rowOff>9525</xdr:rowOff>
    </xdr:to>
    <xdr:pic>
      <xdr:nvPicPr>
        <xdr:cNvPr id="10" name="Imagine 9" descr="https://secure.adnxs.com/seg?add=1986008&amp;t=2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32404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9525</xdr:colOff>
      <xdr:row>112</xdr:row>
      <xdr:rowOff>9525</xdr:rowOff>
    </xdr:to>
    <xdr:pic>
      <xdr:nvPicPr>
        <xdr:cNvPr id="11" name="Imagine 10" descr="https://secure.adnxs.com/seg?add=1986008&amp;t=2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311277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9525</xdr:colOff>
      <xdr:row>112</xdr:row>
      <xdr:rowOff>9525</xdr:rowOff>
    </xdr:to>
    <xdr:pic>
      <xdr:nvPicPr>
        <xdr:cNvPr id="12" name="Imagine 11" descr="https://secure.adnxs.com/seg?add=1986008&amp;t=2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32404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9525</xdr:colOff>
      <xdr:row>112</xdr:row>
      <xdr:rowOff>9525</xdr:rowOff>
    </xdr:to>
    <xdr:pic>
      <xdr:nvPicPr>
        <xdr:cNvPr id="13" name="Imagine 12" descr="https://secure.adnxs.com/seg?add=1986008&amp;t=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325659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9525</xdr:colOff>
      <xdr:row>112</xdr:row>
      <xdr:rowOff>9525</xdr:rowOff>
    </xdr:to>
    <xdr:pic>
      <xdr:nvPicPr>
        <xdr:cNvPr id="14" name="Imagine 13" descr="https://secure.adnxs.com/seg?add=1986008&amp;t=2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32727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9525</xdr:colOff>
      <xdr:row>112</xdr:row>
      <xdr:rowOff>9525</xdr:rowOff>
    </xdr:to>
    <xdr:pic>
      <xdr:nvPicPr>
        <xdr:cNvPr id="15" name="Imagine 14" descr="https://secure.adnxs.com/seg?add=1986008&amp;t=2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3240405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112</xdr:row>
      <xdr:rowOff>0</xdr:rowOff>
    </xdr:from>
    <xdr:to>
      <xdr:col>10</xdr:col>
      <xdr:colOff>9525</xdr:colOff>
      <xdr:row>112</xdr:row>
      <xdr:rowOff>9525</xdr:rowOff>
    </xdr:to>
    <xdr:pic>
      <xdr:nvPicPr>
        <xdr:cNvPr id="16" name="Imagine 15" descr="https://secure.adnxs.com/seg?add=1986008&amp;t=2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86600" y="333756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9525</xdr:colOff>
      <xdr:row>112</xdr:row>
      <xdr:rowOff>9525</xdr:rowOff>
    </xdr:to>
    <xdr:pic>
      <xdr:nvPicPr>
        <xdr:cNvPr id="17" name="Imagine 16" descr="https://secure.adnxs.com/seg?add=1986008&amp;t=2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335375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0</xdr:colOff>
      <xdr:row>112</xdr:row>
      <xdr:rowOff>0</xdr:rowOff>
    </xdr:from>
    <xdr:to>
      <xdr:col>12</xdr:col>
      <xdr:colOff>9525</xdr:colOff>
      <xdr:row>112</xdr:row>
      <xdr:rowOff>9525</xdr:rowOff>
    </xdr:to>
    <xdr:pic>
      <xdr:nvPicPr>
        <xdr:cNvPr id="18" name="Imagine 17" descr="https://secure.adnxs.com/seg?add=1986008&amp;t=2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67650" y="320802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9525</xdr:colOff>
      <xdr:row>112</xdr:row>
      <xdr:rowOff>9525</xdr:rowOff>
    </xdr:to>
    <xdr:pic>
      <xdr:nvPicPr>
        <xdr:cNvPr id="19" name="Imagine 18" descr="https://secure.adnxs.com/seg?add=1986008&amp;t=2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322421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112</xdr:row>
      <xdr:rowOff>0</xdr:rowOff>
    </xdr:from>
    <xdr:to>
      <xdr:col>0</xdr:col>
      <xdr:colOff>9525</xdr:colOff>
      <xdr:row>112</xdr:row>
      <xdr:rowOff>9525</xdr:rowOff>
    </xdr:to>
    <xdr:pic>
      <xdr:nvPicPr>
        <xdr:cNvPr id="20" name="Imagine 19" descr="https://secure.adnxs.com/seg?add=1986008&amp;t=2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2421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112</xdr:row>
      <xdr:rowOff>0</xdr:rowOff>
    </xdr:from>
    <xdr:to>
      <xdr:col>0</xdr:col>
      <xdr:colOff>9525</xdr:colOff>
      <xdr:row>112</xdr:row>
      <xdr:rowOff>9525</xdr:rowOff>
    </xdr:to>
    <xdr:pic>
      <xdr:nvPicPr>
        <xdr:cNvPr id="21" name="Imagine 20" descr="https://secure.adnxs.com/seg?add=1986008&amp;t=2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3870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112</xdr:row>
      <xdr:rowOff>0</xdr:rowOff>
    </xdr:from>
    <xdr:to>
      <xdr:col>0</xdr:col>
      <xdr:colOff>9525</xdr:colOff>
      <xdr:row>112</xdr:row>
      <xdr:rowOff>9525</xdr:rowOff>
    </xdr:to>
    <xdr:pic>
      <xdr:nvPicPr>
        <xdr:cNvPr id="22" name="Imagine 21" descr="https://secure.adnxs.com/seg?add=1986008&amp;t=2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3870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112</xdr:row>
      <xdr:rowOff>0</xdr:rowOff>
    </xdr:from>
    <xdr:to>
      <xdr:col>0</xdr:col>
      <xdr:colOff>9525</xdr:colOff>
      <xdr:row>112</xdr:row>
      <xdr:rowOff>9525</xdr:rowOff>
    </xdr:to>
    <xdr:pic>
      <xdr:nvPicPr>
        <xdr:cNvPr id="23" name="Imagine 22" descr="https://secure.adnxs.com/seg?add=1986008&amp;t=2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38709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34</xdr:col>
      <xdr:colOff>266700</xdr:colOff>
      <xdr:row>32</xdr:row>
      <xdr:rowOff>76199</xdr:rowOff>
    </xdr:from>
    <xdr:to>
      <xdr:col>52</xdr:col>
      <xdr:colOff>57152</xdr:colOff>
      <xdr:row>52</xdr:row>
      <xdr:rowOff>142875</xdr:rowOff>
    </xdr:to>
    <xdr:graphicFrame macro="">
      <xdr:nvGraphicFramePr>
        <xdr:cNvPr id="34" name="Diagramă 33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66675</xdr:colOff>
      <xdr:row>53</xdr:row>
      <xdr:rowOff>142875</xdr:rowOff>
    </xdr:from>
    <xdr:to>
      <xdr:col>14</xdr:col>
      <xdr:colOff>352427</xdr:colOff>
      <xdr:row>71</xdr:row>
      <xdr:rowOff>47625</xdr:rowOff>
    </xdr:to>
    <xdr:graphicFrame macro="">
      <xdr:nvGraphicFramePr>
        <xdr:cNvPr id="35" name="Diagramă 34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400050</xdr:colOff>
      <xdr:row>53</xdr:row>
      <xdr:rowOff>152400</xdr:rowOff>
    </xdr:from>
    <xdr:to>
      <xdr:col>30</xdr:col>
      <xdr:colOff>209550</xdr:colOff>
      <xdr:row>71</xdr:row>
      <xdr:rowOff>76200</xdr:rowOff>
    </xdr:to>
    <xdr:graphicFrame macro="">
      <xdr:nvGraphicFramePr>
        <xdr:cNvPr id="36" name="Diagramă 35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31</xdr:col>
      <xdr:colOff>152401</xdr:colOff>
      <xdr:row>53</xdr:row>
      <xdr:rowOff>123825</xdr:rowOff>
    </xdr:from>
    <xdr:to>
      <xdr:col>47</xdr:col>
      <xdr:colOff>57151</xdr:colOff>
      <xdr:row>71</xdr:row>
      <xdr:rowOff>47625</xdr:rowOff>
    </xdr:to>
    <xdr:graphicFrame macro="">
      <xdr:nvGraphicFramePr>
        <xdr:cNvPr id="37" name="Diagramă 36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52</xdr:col>
      <xdr:colOff>338137</xdr:colOff>
      <xdr:row>34</xdr:row>
      <xdr:rowOff>4763</xdr:rowOff>
    </xdr:from>
    <xdr:to>
      <xdr:col>66</xdr:col>
      <xdr:colOff>333375</xdr:colOff>
      <xdr:row>51</xdr:row>
      <xdr:rowOff>52387</xdr:rowOff>
    </xdr:to>
    <xdr:graphicFrame macro="">
      <xdr:nvGraphicFramePr>
        <xdr:cNvPr id="24" name="Diagramă 2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16</xdr:col>
      <xdr:colOff>152400</xdr:colOff>
      <xdr:row>32</xdr:row>
      <xdr:rowOff>9525</xdr:rowOff>
    </xdr:from>
    <xdr:to>
      <xdr:col>32</xdr:col>
      <xdr:colOff>142877</xdr:colOff>
      <xdr:row>51</xdr:row>
      <xdr:rowOff>119064</xdr:rowOff>
    </xdr:to>
    <xdr:graphicFrame macro="">
      <xdr:nvGraphicFramePr>
        <xdr:cNvPr id="25" name="Diagramă 1">
          <a:extLst>
            <a:ext uri="{FF2B5EF4-FFF2-40B4-BE49-F238E27FC236}">
              <a16:creationId xmlns:a16="http://schemas.microsoft.com/office/drawing/2014/main" id="{954F8CC1-11C9-4352-AE98-EC6534EB61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97</xdr:row>
      <xdr:rowOff>28575</xdr:rowOff>
    </xdr:from>
    <xdr:to>
      <xdr:col>10</xdr:col>
      <xdr:colOff>333375</xdr:colOff>
      <xdr:row>118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07BE6EB-57A9-4059-9D00-DD13A1120E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9525</xdr:colOff>
      <xdr:row>7</xdr:row>
      <xdr:rowOff>9525</xdr:rowOff>
    </xdr:to>
    <xdr:pic>
      <xdr:nvPicPr>
        <xdr:cNvPr id="3" name="Imagine 2" descr="https://secure.adnxs.com/seg?add=1986008&amp;t=2">
          <a:extLst>
            <a:ext uri="{FF2B5EF4-FFF2-40B4-BE49-F238E27FC236}">
              <a16:creationId xmlns:a16="http://schemas.microsoft.com/office/drawing/2014/main" id="{30F2F73F-5B56-4302-AF26-BE8DDA477A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9300" y="125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12</xdr:col>
      <xdr:colOff>38100</xdr:colOff>
      <xdr:row>103</xdr:row>
      <xdr:rowOff>123825</xdr:rowOff>
    </xdr:from>
    <xdr:to>
      <xdr:col>22</xdr:col>
      <xdr:colOff>581025</xdr:colOff>
      <xdr:row>126</xdr:row>
      <xdr:rowOff>47625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1265ED37-CC2D-487A-8050-C01A15253B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133350</xdr:colOff>
      <xdr:row>126</xdr:row>
      <xdr:rowOff>161925</xdr:rowOff>
    </xdr:from>
    <xdr:to>
      <xdr:col>21</xdr:col>
      <xdr:colOff>571500</xdr:colOff>
      <xdr:row>143</xdr:row>
      <xdr:rowOff>9525</xdr:rowOff>
    </xdr:to>
    <xdr:graphicFrame macro="">
      <xdr:nvGraphicFramePr>
        <xdr:cNvPr id="5" name="Diagramă 4">
          <a:extLst>
            <a:ext uri="{FF2B5EF4-FFF2-40B4-BE49-F238E27FC236}">
              <a16:creationId xmlns:a16="http://schemas.microsoft.com/office/drawing/2014/main" id="{63B40AB9-5FB7-4A5D-A945-9E92DD58E1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appsso.eurostat.ec.europa.eu/nui/show.do?dataset=nama_10r_2gdp&amp;lang=en" TargetMode="External"/><Relationship Id="rId1" Type="http://schemas.openxmlformats.org/officeDocument/2006/relationships/hyperlink" Target="http://appsso.eurostat.ec.europa.eu/nui/submitViewTableAction.do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appsso.eurostat.ec.europa.eu/nui/submitViewTableAction.do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E230"/>
  <sheetViews>
    <sheetView topLeftCell="A16" zoomScale="120" zoomScaleNormal="120" workbookViewId="0">
      <selection activeCell="J34" sqref="J34"/>
    </sheetView>
  </sheetViews>
  <sheetFormatPr defaultRowHeight="12.75"/>
  <cols>
    <col min="1" max="1" width="15.140625" style="1" customWidth="1"/>
    <col min="2" max="2" width="6.85546875" style="1" bestFit="1" customWidth="1"/>
    <col min="3" max="3" width="6.5703125" style="1" bestFit="1" customWidth="1"/>
    <col min="4" max="4" width="7" style="1" bestFit="1" customWidth="1"/>
    <col min="5" max="5" width="7.5703125" style="1" bestFit="1" customWidth="1"/>
    <col min="6" max="9" width="6.85546875" style="1" customWidth="1"/>
    <col min="10" max="10" width="7.28515625" style="1" bestFit="1" customWidth="1"/>
    <col min="11" max="12" width="6.28515625" style="1" bestFit="1" customWidth="1"/>
    <col min="13" max="13" width="6.7109375" style="1" bestFit="1" customWidth="1"/>
    <col min="14" max="15" width="6.42578125" style="1" bestFit="1" customWidth="1"/>
    <col min="16" max="17" width="6.42578125" style="1" customWidth="1"/>
    <col min="18" max="18" width="5.85546875" style="1" bestFit="1" customWidth="1"/>
    <col min="19" max="20" width="9" style="1" bestFit="1" customWidth="1"/>
    <col min="21" max="21" width="8.28515625" style="1" bestFit="1" customWidth="1"/>
    <col min="22" max="23" width="7.42578125" style="1" bestFit="1" customWidth="1"/>
    <col min="24" max="25" width="7.42578125" style="1" customWidth="1"/>
    <col min="26" max="26" width="7.42578125" style="1" bestFit="1" customWidth="1"/>
    <col min="27" max="28" width="9" style="1" bestFit="1" customWidth="1"/>
    <col min="29" max="29" width="8.28515625" style="1" bestFit="1" customWidth="1"/>
    <col min="30" max="31" width="6" style="1" bestFit="1" customWidth="1"/>
    <col min="32" max="33" width="6" style="1" customWidth="1"/>
    <col min="34" max="34" width="5.85546875" style="1" bestFit="1" customWidth="1"/>
    <col min="35" max="37" width="9" style="1" bestFit="1" customWidth="1"/>
    <col min="38" max="39" width="6.42578125" style="1" bestFit="1" customWidth="1"/>
    <col min="40" max="41" width="6.42578125" style="1" customWidth="1"/>
    <col min="42" max="42" width="6.42578125" style="1" bestFit="1" customWidth="1"/>
    <col min="43" max="44" width="7.140625" style="1" bestFit="1" customWidth="1"/>
    <col min="45" max="45" width="9" style="1" bestFit="1" customWidth="1"/>
    <col min="46" max="47" width="7.140625" style="1" bestFit="1" customWidth="1"/>
    <col min="48" max="49" width="7.140625" style="1" customWidth="1"/>
    <col min="50" max="50" width="6.28515625" style="1" bestFit="1" customWidth="1"/>
    <col min="51" max="55" width="6.42578125" style="1" bestFit="1" customWidth="1"/>
    <col min="56" max="57" width="6.42578125" style="1" customWidth="1"/>
    <col min="58" max="58" width="6.28515625" style="1" bestFit="1" customWidth="1"/>
    <col min="59" max="63" width="6.42578125" style="1" bestFit="1" customWidth="1"/>
    <col min="64" max="65" width="6.42578125" style="1" customWidth="1"/>
    <col min="66" max="66" width="6.28515625" style="1" bestFit="1" customWidth="1"/>
    <col min="67" max="71" width="6.42578125" style="1" bestFit="1" customWidth="1"/>
    <col min="72" max="72" width="6.42578125" style="1" customWidth="1"/>
    <col min="73" max="16384" width="9.140625" style="1"/>
  </cols>
  <sheetData>
    <row r="1" spans="1:83" ht="15">
      <c r="A1" s="2" t="s">
        <v>4</v>
      </c>
    </row>
    <row r="2" spans="1:83" ht="15.75">
      <c r="A2" s="3" t="s">
        <v>137</v>
      </c>
    </row>
    <row r="3" spans="1:83">
      <c r="A3" s="1" t="s">
        <v>61</v>
      </c>
    </row>
    <row r="4" spans="1:83" ht="15.75" thickBot="1">
      <c r="B4" s="401" t="s">
        <v>5</v>
      </c>
      <c r="C4" s="402"/>
      <c r="D4" s="402"/>
      <c r="E4" s="402"/>
      <c r="F4" s="71"/>
      <c r="G4" s="206"/>
      <c r="H4" s="259"/>
      <c r="I4" s="71"/>
    </row>
    <row r="5" spans="1:83" s="5" customFormat="1" ht="15.75" customHeight="1" thickBot="1">
      <c r="A5" s="390" t="s">
        <v>1</v>
      </c>
      <c r="B5" s="406" t="s">
        <v>2</v>
      </c>
      <c r="C5" s="407"/>
      <c r="D5" s="407"/>
      <c r="E5" s="407"/>
      <c r="F5" s="408"/>
      <c r="G5" s="408"/>
      <c r="H5" s="408"/>
      <c r="I5" s="409"/>
      <c r="J5" s="398" t="s">
        <v>37</v>
      </c>
      <c r="K5" s="399"/>
      <c r="L5" s="399"/>
      <c r="M5" s="399"/>
      <c r="N5" s="399"/>
      <c r="O5" s="399"/>
      <c r="P5" s="399"/>
      <c r="Q5" s="400"/>
      <c r="R5" s="398" t="s">
        <v>3</v>
      </c>
      <c r="S5" s="399"/>
      <c r="T5" s="399"/>
      <c r="U5" s="399"/>
      <c r="V5" s="399"/>
      <c r="W5" s="399"/>
      <c r="X5" s="399"/>
      <c r="Y5" s="400"/>
      <c r="Z5" s="398" t="s">
        <v>12</v>
      </c>
      <c r="AA5" s="399"/>
      <c r="AB5" s="399"/>
      <c r="AC5" s="399"/>
      <c r="AD5" s="399"/>
      <c r="AE5" s="399"/>
      <c r="AF5" s="399"/>
      <c r="AG5" s="400"/>
      <c r="AH5" s="398" t="s">
        <v>13</v>
      </c>
      <c r="AI5" s="399"/>
      <c r="AJ5" s="399"/>
      <c r="AK5" s="399"/>
      <c r="AL5" s="399"/>
      <c r="AM5" s="399"/>
      <c r="AN5" s="399"/>
      <c r="AO5" s="400"/>
      <c r="AP5" s="398" t="s">
        <v>14</v>
      </c>
      <c r="AQ5" s="399"/>
      <c r="AR5" s="399"/>
      <c r="AS5" s="399"/>
      <c r="AT5" s="399"/>
      <c r="AU5" s="399"/>
      <c r="AV5" s="399"/>
      <c r="AW5" s="400"/>
      <c r="AX5" s="398" t="s">
        <v>25</v>
      </c>
      <c r="AY5" s="399"/>
      <c r="AZ5" s="399"/>
      <c r="BA5" s="399"/>
      <c r="BB5" s="399"/>
      <c r="BC5" s="399"/>
      <c r="BD5" s="399"/>
      <c r="BE5" s="400"/>
      <c r="BF5" s="398" t="s">
        <v>16</v>
      </c>
      <c r="BG5" s="399"/>
      <c r="BH5" s="399"/>
      <c r="BI5" s="399"/>
      <c r="BJ5" s="399"/>
      <c r="BK5" s="399"/>
      <c r="BL5" s="399"/>
      <c r="BM5" s="400"/>
      <c r="BN5" s="398" t="s">
        <v>17</v>
      </c>
      <c r="BO5" s="399"/>
      <c r="BP5" s="399"/>
      <c r="BQ5" s="399"/>
      <c r="BR5" s="399"/>
      <c r="BS5" s="399"/>
      <c r="BT5" s="399"/>
      <c r="BU5" s="400"/>
    </row>
    <row r="6" spans="1:83" s="5" customFormat="1" ht="14.25" thickBot="1">
      <c r="A6" s="391"/>
      <c r="B6" s="95">
        <v>2008</v>
      </c>
      <c r="C6" s="96">
        <v>2009</v>
      </c>
      <c r="D6" s="96">
        <v>2010</v>
      </c>
      <c r="E6" s="97">
        <v>2011</v>
      </c>
      <c r="F6" s="96">
        <v>2012</v>
      </c>
      <c r="G6" s="97">
        <v>2013</v>
      </c>
      <c r="H6" s="97">
        <v>2014</v>
      </c>
      <c r="I6" s="77">
        <v>2015</v>
      </c>
      <c r="J6" s="103">
        <v>2008</v>
      </c>
      <c r="K6" s="58">
        <v>2009</v>
      </c>
      <c r="L6" s="58">
        <v>2010</v>
      </c>
      <c r="M6" s="98">
        <v>2011</v>
      </c>
      <c r="N6" s="58">
        <v>2012</v>
      </c>
      <c r="O6" s="97">
        <v>2013</v>
      </c>
      <c r="P6" s="97">
        <v>2014</v>
      </c>
      <c r="Q6" s="77">
        <v>2015</v>
      </c>
      <c r="R6" s="95">
        <v>2008</v>
      </c>
      <c r="S6" s="96">
        <v>2009</v>
      </c>
      <c r="T6" s="96">
        <v>2010</v>
      </c>
      <c r="U6" s="97">
        <v>2011</v>
      </c>
      <c r="V6" s="96">
        <v>2012</v>
      </c>
      <c r="W6" s="97">
        <v>2013</v>
      </c>
      <c r="X6" s="97">
        <v>2014</v>
      </c>
      <c r="Y6" s="77">
        <v>2015</v>
      </c>
      <c r="Z6" s="104">
        <v>2008</v>
      </c>
      <c r="AA6" s="96">
        <v>2009</v>
      </c>
      <c r="AB6" s="96">
        <v>2010</v>
      </c>
      <c r="AC6" s="97">
        <v>2011</v>
      </c>
      <c r="AD6" s="96">
        <v>2012</v>
      </c>
      <c r="AE6" s="97">
        <v>2013</v>
      </c>
      <c r="AF6" s="97">
        <v>2014</v>
      </c>
      <c r="AG6" s="77">
        <v>2015</v>
      </c>
      <c r="AH6" s="104">
        <v>2008</v>
      </c>
      <c r="AI6" s="96">
        <v>2009</v>
      </c>
      <c r="AJ6" s="96">
        <v>2010</v>
      </c>
      <c r="AK6" s="97">
        <v>2011</v>
      </c>
      <c r="AL6" s="96">
        <v>2012</v>
      </c>
      <c r="AM6" s="97">
        <v>2013</v>
      </c>
      <c r="AN6" s="97">
        <v>2014</v>
      </c>
      <c r="AO6" s="77">
        <v>2015</v>
      </c>
      <c r="AP6" s="104">
        <v>2008</v>
      </c>
      <c r="AQ6" s="96">
        <v>2009</v>
      </c>
      <c r="AR6" s="96">
        <v>2010</v>
      </c>
      <c r="AS6" s="97">
        <v>2011</v>
      </c>
      <c r="AT6" s="96">
        <v>2012</v>
      </c>
      <c r="AU6" s="97">
        <v>2013</v>
      </c>
      <c r="AV6" s="97">
        <v>2014</v>
      </c>
      <c r="AW6" s="77">
        <v>2015</v>
      </c>
      <c r="AX6" s="104">
        <v>2008</v>
      </c>
      <c r="AY6" s="96">
        <v>2009</v>
      </c>
      <c r="AZ6" s="96">
        <v>2010</v>
      </c>
      <c r="BA6" s="97">
        <v>2011</v>
      </c>
      <c r="BB6" s="96">
        <v>2012</v>
      </c>
      <c r="BC6" s="97">
        <v>2013</v>
      </c>
      <c r="BD6" s="97">
        <v>2014</v>
      </c>
      <c r="BE6" s="77">
        <v>2015</v>
      </c>
      <c r="BF6" s="104">
        <v>2008</v>
      </c>
      <c r="BG6" s="96">
        <v>2009</v>
      </c>
      <c r="BH6" s="96">
        <v>2010</v>
      </c>
      <c r="BI6" s="97">
        <v>2011</v>
      </c>
      <c r="BJ6" s="96">
        <v>2012</v>
      </c>
      <c r="BK6" s="97">
        <v>2013</v>
      </c>
      <c r="BL6" s="97">
        <v>2014</v>
      </c>
      <c r="BM6" s="77">
        <v>2015</v>
      </c>
      <c r="BN6" s="104">
        <v>2008</v>
      </c>
      <c r="BO6" s="96">
        <v>2009</v>
      </c>
      <c r="BP6" s="96">
        <v>2010</v>
      </c>
      <c r="BQ6" s="97">
        <v>2011</v>
      </c>
      <c r="BR6" s="96">
        <v>2012</v>
      </c>
      <c r="BS6" s="97">
        <v>2013</v>
      </c>
      <c r="BT6" s="97">
        <v>2014</v>
      </c>
      <c r="BU6" s="77">
        <v>2015</v>
      </c>
    </row>
    <row r="7" spans="1:83" s="5" customFormat="1" ht="14.25" thickBot="1">
      <c r="A7" s="91" t="s">
        <v>0</v>
      </c>
      <c r="B7" s="211">
        <f>SUM(B8:B17)</f>
        <v>467122.2</v>
      </c>
      <c r="C7" s="229">
        <v>459926.1</v>
      </c>
      <c r="D7" s="229">
        <v>477028.6</v>
      </c>
      <c r="E7" s="230">
        <v>495832.2</v>
      </c>
      <c r="F7" s="230">
        <v>522296.1</v>
      </c>
      <c r="G7" s="228">
        <v>561403.6</v>
      </c>
      <c r="H7" s="228">
        <f>SUM(H8:H17)</f>
        <v>591206.50000000012</v>
      </c>
      <c r="I7" s="231">
        <v>626552.30000000005</v>
      </c>
      <c r="J7" s="232">
        <f>SUM(J8:J17)</f>
        <v>52748.399999999994</v>
      </c>
      <c r="K7" s="229">
        <v>53022.7</v>
      </c>
      <c r="L7" s="229">
        <v>53798.9</v>
      </c>
      <c r="M7" s="230">
        <v>54083.6</v>
      </c>
      <c r="N7" s="230">
        <v>59251.3</v>
      </c>
      <c r="O7" s="228">
        <v>63171.3</v>
      </c>
      <c r="P7" s="228">
        <v>67826.8</v>
      </c>
      <c r="Q7" s="231">
        <v>71813.900000000009</v>
      </c>
      <c r="R7" s="233">
        <f>SUM(R8:R17)</f>
        <v>51762.299999999996</v>
      </c>
      <c r="S7" s="229">
        <v>52306.400000000001</v>
      </c>
      <c r="T7" s="229">
        <v>53535.9</v>
      </c>
      <c r="U7" s="230">
        <v>54366.2</v>
      </c>
      <c r="V7" s="230">
        <v>59273</v>
      </c>
      <c r="W7" s="228">
        <v>62039.7</v>
      </c>
      <c r="X7" s="228">
        <v>64695.30000000001</v>
      </c>
      <c r="Y7" s="231">
        <v>69179.199999999997</v>
      </c>
      <c r="Z7" s="232">
        <f>SUM(Z8:Z17)</f>
        <v>49303.8</v>
      </c>
      <c r="AA7" s="229">
        <v>49607.199999999997</v>
      </c>
      <c r="AB7" s="229">
        <v>50175.199999999997</v>
      </c>
      <c r="AC7" s="230">
        <v>50223.4</v>
      </c>
      <c r="AD7" s="230">
        <v>53775.8</v>
      </c>
      <c r="AE7" s="228">
        <v>57566.400000000001</v>
      </c>
      <c r="AF7" s="228">
        <v>59401.599999999999</v>
      </c>
      <c r="AG7" s="231">
        <v>62820.800000000003</v>
      </c>
      <c r="AH7" s="232">
        <f>SUM(AH8:AH17)</f>
        <v>48216.4</v>
      </c>
      <c r="AI7" s="229">
        <v>48149.9</v>
      </c>
      <c r="AJ7" s="229">
        <v>50778.1</v>
      </c>
      <c r="AK7" s="230">
        <v>52193.5</v>
      </c>
      <c r="AL7" s="230">
        <v>56814.8</v>
      </c>
      <c r="AM7" s="228">
        <v>63516.4</v>
      </c>
      <c r="AN7" s="228">
        <v>66549.899999999994</v>
      </c>
      <c r="AO7" s="231">
        <v>66960.100000000006</v>
      </c>
      <c r="AP7" s="232">
        <f>SUM(AP8:AP17)</f>
        <v>124151.50000000001</v>
      </c>
      <c r="AQ7" s="229">
        <v>114904.9</v>
      </c>
      <c r="AR7" s="229">
        <v>122446.3</v>
      </c>
      <c r="AS7" s="230">
        <v>134935.4</v>
      </c>
      <c r="AT7" s="230">
        <v>138823.9</v>
      </c>
      <c r="AU7" s="228">
        <v>150426</v>
      </c>
      <c r="AV7" s="228">
        <v>158369.10000000003</v>
      </c>
      <c r="AW7" s="231">
        <v>173964.4</v>
      </c>
      <c r="AX7" s="232">
        <f>SUM(AX8:AX17)</f>
        <v>57863.5</v>
      </c>
      <c r="AY7" s="229">
        <v>59523.8</v>
      </c>
      <c r="AZ7" s="229">
        <v>59738.3</v>
      </c>
      <c r="BA7" s="230">
        <v>61405.599999999999</v>
      </c>
      <c r="BB7" s="230">
        <v>62264.9</v>
      </c>
      <c r="BC7" s="228">
        <v>68543.399999999994</v>
      </c>
      <c r="BD7" s="228">
        <v>76801.800000000017</v>
      </c>
      <c r="BE7" s="231">
        <v>76159.399999999994</v>
      </c>
      <c r="BF7" s="232">
        <f>SUM(BF8:BF17)</f>
        <v>36327.5</v>
      </c>
      <c r="BG7" s="229">
        <v>36449.1</v>
      </c>
      <c r="BH7" s="229">
        <v>37937.800000000003</v>
      </c>
      <c r="BI7" s="230">
        <v>39122.9</v>
      </c>
      <c r="BJ7" s="230">
        <v>40620.300000000003</v>
      </c>
      <c r="BK7" s="228">
        <v>42322.6</v>
      </c>
      <c r="BL7" s="228">
        <v>42823</v>
      </c>
      <c r="BM7" s="231">
        <v>45834.400000000001</v>
      </c>
      <c r="BN7" s="232">
        <f>SUM(BN8:BN17)</f>
        <v>46345.8</v>
      </c>
      <c r="BO7" s="229">
        <v>45567.7</v>
      </c>
      <c r="BP7" s="229">
        <v>48038.3</v>
      </c>
      <c r="BQ7" s="230">
        <v>49057.599999999999</v>
      </c>
      <c r="BR7" s="230">
        <v>51049.8</v>
      </c>
      <c r="BS7" s="228">
        <v>53365</v>
      </c>
      <c r="BT7" s="228">
        <v>54322.499999999993</v>
      </c>
      <c r="BU7" s="231">
        <v>59320.800000000003</v>
      </c>
      <c r="BX7" s="140" t="s">
        <v>11</v>
      </c>
      <c r="BY7" s="140" t="s">
        <v>3</v>
      </c>
      <c r="BZ7" s="140" t="s">
        <v>12</v>
      </c>
      <c r="CA7" s="140" t="s">
        <v>13</v>
      </c>
      <c r="CB7" s="140" t="s">
        <v>14</v>
      </c>
      <c r="CC7" s="140" t="s">
        <v>15</v>
      </c>
      <c r="CD7" s="140" t="s">
        <v>16</v>
      </c>
      <c r="CE7" s="141" t="s">
        <v>17</v>
      </c>
    </row>
    <row r="8" spans="1:83" s="5" customFormat="1" ht="13.5">
      <c r="A8" s="92" t="s">
        <v>38</v>
      </c>
      <c r="B8" s="212">
        <v>30662.799999999999</v>
      </c>
      <c r="C8" s="213">
        <v>27776.7</v>
      </c>
      <c r="D8" s="213">
        <v>29915.7</v>
      </c>
      <c r="E8" s="214">
        <v>36363.1</v>
      </c>
      <c r="F8" s="214">
        <v>27788.799999999999</v>
      </c>
      <c r="G8" s="215">
        <v>34402.800000000003</v>
      </c>
      <c r="H8" s="215">
        <v>31568.5</v>
      </c>
      <c r="I8" s="225">
        <v>29825.4</v>
      </c>
      <c r="J8" s="7">
        <v>4001.7</v>
      </c>
      <c r="K8" s="136">
        <v>3632.5</v>
      </c>
      <c r="L8" s="136">
        <v>3650.5</v>
      </c>
      <c r="M8" s="137">
        <v>4230.5</v>
      </c>
      <c r="N8" s="137">
        <v>3301.8</v>
      </c>
      <c r="O8" s="215">
        <v>3931.5</v>
      </c>
      <c r="P8" s="215">
        <v>3780.6</v>
      </c>
      <c r="Q8" s="225">
        <v>3590.6000000000004</v>
      </c>
      <c r="R8" s="6">
        <v>3619.8</v>
      </c>
      <c r="S8" s="136">
        <v>3403.5</v>
      </c>
      <c r="T8" s="136">
        <v>3582.3</v>
      </c>
      <c r="U8" s="137">
        <v>4163.3</v>
      </c>
      <c r="V8" s="137">
        <v>3022.8</v>
      </c>
      <c r="W8" s="215">
        <v>3854.8</v>
      </c>
      <c r="X8" s="215">
        <v>3745.5</v>
      </c>
      <c r="Y8" s="225">
        <v>3538.9</v>
      </c>
      <c r="Z8" s="7">
        <v>5196</v>
      </c>
      <c r="AA8" s="136">
        <v>4701.8999999999996</v>
      </c>
      <c r="AB8" s="136">
        <v>4949.1000000000004</v>
      </c>
      <c r="AC8" s="137">
        <v>5852.8</v>
      </c>
      <c r="AD8" s="137">
        <v>4493.5</v>
      </c>
      <c r="AE8" s="215">
        <v>5653.3</v>
      </c>
      <c r="AF8" s="215">
        <v>5020.1000000000004</v>
      </c>
      <c r="AG8" s="225">
        <v>4713.5999999999995</v>
      </c>
      <c r="AH8" s="7">
        <v>5277.2</v>
      </c>
      <c r="AI8" s="136">
        <v>4772.6000000000004</v>
      </c>
      <c r="AJ8" s="136">
        <v>5019.8</v>
      </c>
      <c r="AK8" s="137">
        <v>6657.6</v>
      </c>
      <c r="AL8" s="137">
        <v>4549.3</v>
      </c>
      <c r="AM8" s="215">
        <v>6020.8</v>
      </c>
      <c r="AN8" s="215">
        <v>5373</v>
      </c>
      <c r="AO8" s="225">
        <v>5370</v>
      </c>
      <c r="AP8" s="7">
        <v>343.6</v>
      </c>
      <c r="AQ8" s="136">
        <v>286</v>
      </c>
      <c r="AR8" s="136">
        <v>399.1</v>
      </c>
      <c r="AS8" s="137">
        <v>506.7</v>
      </c>
      <c r="AT8" s="137">
        <v>416.9</v>
      </c>
      <c r="AU8" s="215">
        <v>501.4</v>
      </c>
      <c r="AV8" s="215">
        <v>1223.8</v>
      </c>
      <c r="AW8" s="225">
        <v>464.8</v>
      </c>
      <c r="AX8" s="7">
        <v>5574.7</v>
      </c>
      <c r="AY8" s="136">
        <v>4948.7</v>
      </c>
      <c r="AZ8" s="136">
        <v>5303.8</v>
      </c>
      <c r="BA8" s="137">
        <v>6986.8</v>
      </c>
      <c r="BB8" s="137">
        <v>5527.1</v>
      </c>
      <c r="BC8" s="215">
        <v>6968.5</v>
      </c>
      <c r="BD8" s="215">
        <v>5735.3</v>
      </c>
      <c r="BE8" s="225">
        <v>5858.2000000000007</v>
      </c>
      <c r="BF8" s="7">
        <v>3471.9</v>
      </c>
      <c r="BG8" s="136">
        <v>3240</v>
      </c>
      <c r="BH8" s="136">
        <v>3394.1</v>
      </c>
      <c r="BI8" s="137">
        <v>4111</v>
      </c>
      <c r="BJ8" s="137">
        <v>3136.6</v>
      </c>
      <c r="BK8" s="215">
        <v>3736.8</v>
      </c>
      <c r="BL8" s="215">
        <v>3421.4</v>
      </c>
      <c r="BM8" s="225">
        <v>3327.5000000000005</v>
      </c>
      <c r="BN8" s="7">
        <v>3177.9</v>
      </c>
      <c r="BO8" s="136">
        <v>2791.5</v>
      </c>
      <c r="BP8" s="136">
        <v>3617</v>
      </c>
      <c r="BQ8" s="137">
        <v>3854.4</v>
      </c>
      <c r="BR8" s="137">
        <v>3340.8</v>
      </c>
      <c r="BS8" s="215">
        <v>3735.7</v>
      </c>
      <c r="BT8" s="215">
        <v>3268.8</v>
      </c>
      <c r="BU8" s="225">
        <v>2961.8</v>
      </c>
      <c r="BW8" s="92" t="s">
        <v>38</v>
      </c>
      <c r="BX8" s="466">
        <f>Q8/$I$8</f>
        <v>0.12038732087415425</v>
      </c>
      <c r="BY8" s="466">
        <f>Y8/$I$8</f>
        <v>0.11865389902566269</v>
      </c>
      <c r="BZ8" s="466">
        <f>AG8/$I$8</f>
        <v>0.15803979158703652</v>
      </c>
      <c r="CA8" s="466">
        <f>AO8/$I$8</f>
        <v>0.1800478786537649</v>
      </c>
      <c r="CB8" s="466">
        <f>AW8/$I$8</f>
        <v>1.5584032401912463E-2</v>
      </c>
      <c r="CC8" s="466">
        <f>BE8/$I$8</f>
        <v>0.19641647723081671</v>
      </c>
      <c r="CD8" s="466">
        <f>BM8/$I$8</f>
        <v>0.11156598067419046</v>
      </c>
      <c r="CE8" s="466">
        <f>BU8/$I$8</f>
        <v>9.9304619552462003E-2</v>
      </c>
    </row>
    <row r="9" spans="1:83" s="5" customFormat="1" ht="13.5">
      <c r="A9" s="93" t="s">
        <v>39</v>
      </c>
      <c r="B9" s="216">
        <v>118007.5</v>
      </c>
      <c r="C9" s="217">
        <v>120890.8</v>
      </c>
      <c r="D9" s="217">
        <v>149258</v>
      </c>
      <c r="E9" s="218">
        <v>160910.39999999999</v>
      </c>
      <c r="F9" s="218">
        <v>149324.6</v>
      </c>
      <c r="G9" s="219">
        <v>160605.6</v>
      </c>
      <c r="H9" s="219">
        <v>168952.2</v>
      </c>
      <c r="I9" s="226">
        <v>171555.40000000002</v>
      </c>
      <c r="J9" s="9">
        <v>14473.2</v>
      </c>
      <c r="K9" s="99">
        <v>14531.5</v>
      </c>
      <c r="L9" s="99">
        <v>17973.099999999999</v>
      </c>
      <c r="M9" s="100">
        <v>18513.900000000001</v>
      </c>
      <c r="N9" s="100">
        <v>17438.900000000001</v>
      </c>
      <c r="O9" s="219">
        <v>18906.3</v>
      </c>
      <c r="P9" s="219">
        <v>19780.900000000001</v>
      </c>
      <c r="Q9" s="226">
        <v>20166.5</v>
      </c>
      <c r="R9" s="8">
        <v>16202.2</v>
      </c>
      <c r="S9" s="99">
        <v>16714.3</v>
      </c>
      <c r="T9" s="99">
        <v>19296.400000000001</v>
      </c>
      <c r="U9" s="100">
        <v>21047.7</v>
      </c>
      <c r="V9" s="100">
        <v>21146</v>
      </c>
      <c r="W9" s="219">
        <v>21872.799999999999</v>
      </c>
      <c r="X9" s="219">
        <v>22139</v>
      </c>
      <c r="Y9" s="226">
        <v>23596.300000000003</v>
      </c>
      <c r="Z9" s="9">
        <v>10398.9</v>
      </c>
      <c r="AA9" s="99">
        <v>10499</v>
      </c>
      <c r="AB9" s="99">
        <v>13765.4</v>
      </c>
      <c r="AC9" s="100">
        <v>13912.6</v>
      </c>
      <c r="AD9" s="100">
        <v>13408.1</v>
      </c>
      <c r="AE9" s="219">
        <v>13718.1</v>
      </c>
      <c r="AF9" s="219">
        <v>13294.4</v>
      </c>
      <c r="AG9" s="226">
        <v>13895.100000000002</v>
      </c>
      <c r="AH9" s="9">
        <v>12230.2</v>
      </c>
      <c r="AI9" s="99">
        <v>12063.9</v>
      </c>
      <c r="AJ9" s="99">
        <v>16494.2</v>
      </c>
      <c r="AK9" s="100">
        <v>17766.400000000001</v>
      </c>
      <c r="AL9" s="100">
        <v>17035.599999999999</v>
      </c>
      <c r="AM9" s="219">
        <v>20549.099999999999</v>
      </c>
      <c r="AN9" s="219">
        <v>23000</v>
      </c>
      <c r="AO9" s="226">
        <v>21136.7</v>
      </c>
      <c r="AP9" s="9">
        <v>21019.8</v>
      </c>
      <c r="AQ9" s="99">
        <v>21976.7</v>
      </c>
      <c r="AR9" s="99">
        <v>25921.599999999999</v>
      </c>
      <c r="AS9" s="100">
        <v>29470.400000000001</v>
      </c>
      <c r="AT9" s="100">
        <v>25973.200000000001</v>
      </c>
      <c r="AU9" s="219">
        <v>27266.6</v>
      </c>
      <c r="AV9" s="219">
        <v>27881.200000000001</v>
      </c>
      <c r="AW9" s="226">
        <v>30574.7</v>
      </c>
      <c r="AX9" s="9">
        <v>19684.3</v>
      </c>
      <c r="AY9" s="99">
        <v>20311.099999999999</v>
      </c>
      <c r="AZ9" s="99">
        <v>23728.9</v>
      </c>
      <c r="BA9" s="100">
        <v>25775.8</v>
      </c>
      <c r="BB9" s="100">
        <v>23172</v>
      </c>
      <c r="BC9" s="219">
        <v>26298.799999999999</v>
      </c>
      <c r="BD9" s="219">
        <v>32563.9</v>
      </c>
      <c r="BE9" s="226">
        <v>28744.999999999996</v>
      </c>
      <c r="BF9" s="9">
        <v>10331.9</v>
      </c>
      <c r="BG9" s="99">
        <v>10432.299999999999</v>
      </c>
      <c r="BH9" s="99">
        <v>13498</v>
      </c>
      <c r="BI9" s="100">
        <v>14975</v>
      </c>
      <c r="BJ9" s="100">
        <v>14136.6</v>
      </c>
      <c r="BK9" s="219">
        <v>14243</v>
      </c>
      <c r="BL9" s="219">
        <v>12771.8</v>
      </c>
      <c r="BM9" s="226">
        <v>14182.7</v>
      </c>
      <c r="BN9" s="9">
        <v>13522.2</v>
      </c>
      <c r="BO9" s="99">
        <v>14246.1</v>
      </c>
      <c r="BP9" s="99">
        <v>18273.900000000001</v>
      </c>
      <c r="BQ9" s="100">
        <v>19323</v>
      </c>
      <c r="BR9" s="100">
        <v>16964.099999999999</v>
      </c>
      <c r="BS9" s="219">
        <v>17652.900000000001</v>
      </c>
      <c r="BT9" s="219">
        <v>17512.599999999999</v>
      </c>
      <c r="BU9" s="226">
        <v>19225.700000000004</v>
      </c>
      <c r="BW9" s="93" t="s">
        <v>39</v>
      </c>
      <c r="BX9" s="466">
        <f>Q9/$I$9</f>
        <v>0.11755094855655955</v>
      </c>
      <c r="BY9" s="466">
        <f>Y9/$I$9</f>
        <v>0.13754332419731469</v>
      </c>
      <c r="BZ9" s="466">
        <f>AG9/$I$9</f>
        <v>8.0994827326915972E-2</v>
      </c>
      <c r="CA9" s="466">
        <f>AO9/$I$9</f>
        <v>0.12320626456526579</v>
      </c>
      <c r="CB9" s="466">
        <f>AW9/$I$9</f>
        <v>0.17822056315336035</v>
      </c>
      <c r="CC9" s="466">
        <f>BE9/$I$9</f>
        <v>0.167555203741765</v>
      </c>
      <c r="CD9" s="466">
        <f>BM9/$I$9</f>
        <v>8.2671253717458024E-2</v>
      </c>
      <c r="CE9" s="466">
        <f>BU9/$I$9</f>
        <v>0.1120670057602384</v>
      </c>
    </row>
    <row r="10" spans="1:83" s="5" customFormat="1" ht="12.75" customHeight="1">
      <c r="A10" s="93" t="s">
        <v>40</v>
      </c>
      <c r="B10" s="216">
        <v>58474.2</v>
      </c>
      <c r="C10" s="217">
        <v>52223</v>
      </c>
      <c r="D10" s="217">
        <v>47955.6</v>
      </c>
      <c r="E10" s="218">
        <v>44933.1</v>
      </c>
      <c r="F10" s="218">
        <v>44437.3</v>
      </c>
      <c r="G10" s="219">
        <v>44894.5</v>
      </c>
      <c r="H10" s="219">
        <v>41626.1</v>
      </c>
      <c r="I10" s="226">
        <v>41841.100000000006</v>
      </c>
      <c r="J10" s="9">
        <v>5935.8</v>
      </c>
      <c r="K10" s="99">
        <v>5948.1</v>
      </c>
      <c r="L10" s="99">
        <v>5246.9</v>
      </c>
      <c r="M10" s="100">
        <v>4287.1000000000004</v>
      </c>
      <c r="N10" s="100">
        <v>4802.2</v>
      </c>
      <c r="O10" s="219">
        <v>4816.7</v>
      </c>
      <c r="P10" s="219">
        <v>4953.8999999999996</v>
      </c>
      <c r="Q10" s="226">
        <v>4755.5999999999995</v>
      </c>
      <c r="R10" s="8">
        <v>5628.5</v>
      </c>
      <c r="S10" s="99">
        <v>5339.4</v>
      </c>
      <c r="T10" s="99">
        <v>5385.1</v>
      </c>
      <c r="U10" s="100">
        <v>4433.8999999999996</v>
      </c>
      <c r="V10" s="100">
        <v>4660.5</v>
      </c>
      <c r="W10" s="219">
        <v>4758.1000000000004</v>
      </c>
      <c r="X10" s="219">
        <v>4247.2</v>
      </c>
      <c r="Y10" s="226">
        <v>4408.5</v>
      </c>
      <c r="Z10" s="9">
        <v>5695.7</v>
      </c>
      <c r="AA10" s="99">
        <v>5727.6</v>
      </c>
      <c r="AB10" s="99">
        <v>4881.2</v>
      </c>
      <c r="AC10" s="100">
        <v>4518.6000000000004</v>
      </c>
      <c r="AD10" s="100">
        <v>4656.8</v>
      </c>
      <c r="AE10" s="219">
        <v>4575.8999999999996</v>
      </c>
      <c r="AF10" s="219">
        <v>4178.6000000000004</v>
      </c>
      <c r="AG10" s="226">
        <v>4361.6999999999989</v>
      </c>
      <c r="AH10" s="9">
        <v>6374.6</v>
      </c>
      <c r="AI10" s="99">
        <v>6309</v>
      </c>
      <c r="AJ10" s="99">
        <v>6049.8</v>
      </c>
      <c r="AK10" s="100">
        <v>5176.3</v>
      </c>
      <c r="AL10" s="100">
        <v>5674.6</v>
      </c>
      <c r="AM10" s="219">
        <v>5887.4</v>
      </c>
      <c r="AN10" s="219">
        <v>5378.7</v>
      </c>
      <c r="AO10" s="226">
        <v>5259.9000000000005</v>
      </c>
      <c r="AP10" s="9">
        <v>19476.2</v>
      </c>
      <c r="AQ10" s="99">
        <v>14248</v>
      </c>
      <c r="AR10" s="99">
        <v>13167</v>
      </c>
      <c r="AS10" s="100">
        <v>14738.8</v>
      </c>
      <c r="AT10" s="100">
        <v>12706.1</v>
      </c>
      <c r="AU10" s="219">
        <v>13367.4</v>
      </c>
      <c r="AV10" s="219">
        <v>11949.6</v>
      </c>
      <c r="AW10" s="226">
        <v>12292.300000000001</v>
      </c>
      <c r="AX10" s="9">
        <v>5933.8</v>
      </c>
      <c r="AY10" s="99">
        <v>6016.6</v>
      </c>
      <c r="AZ10" s="99">
        <v>5395.6</v>
      </c>
      <c r="BA10" s="100">
        <v>4802.5</v>
      </c>
      <c r="BB10" s="100">
        <v>4715.8999999999996</v>
      </c>
      <c r="BC10" s="219">
        <v>4727.1000000000004</v>
      </c>
      <c r="BD10" s="219">
        <v>4636.8999999999996</v>
      </c>
      <c r="BE10" s="226">
        <v>4355.3</v>
      </c>
      <c r="BF10" s="9">
        <v>4577.5</v>
      </c>
      <c r="BG10" s="99">
        <v>4533.8</v>
      </c>
      <c r="BH10" s="99">
        <v>4352.2</v>
      </c>
      <c r="BI10" s="100">
        <v>3798.7</v>
      </c>
      <c r="BJ10" s="100">
        <v>3794.3</v>
      </c>
      <c r="BK10" s="219">
        <v>3576</v>
      </c>
      <c r="BL10" s="219">
        <v>3393.9</v>
      </c>
      <c r="BM10" s="226">
        <v>3573.1</v>
      </c>
      <c r="BN10" s="9">
        <v>4852.1000000000004</v>
      </c>
      <c r="BO10" s="99">
        <v>4100.5</v>
      </c>
      <c r="BP10" s="99">
        <v>3477.8</v>
      </c>
      <c r="BQ10" s="100">
        <v>3177.2</v>
      </c>
      <c r="BR10" s="100">
        <v>3426.9</v>
      </c>
      <c r="BS10" s="219">
        <v>3185.9</v>
      </c>
      <c r="BT10" s="219">
        <v>2887.3</v>
      </c>
      <c r="BU10" s="226">
        <v>2834.7</v>
      </c>
      <c r="BW10" s="93" t="s">
        <v>40</v>
      </c>
      <c r="BX10" s="466">
        <f>Q10/$I$10</f>
        <v>0.11365857972185241</v>
      </c>
      <c r="BY10" s="466">
        <f>Y10/$I$10</f>
        <v>0.10536290871893902</v>
      </c>
      <c r="BZ10" s="466">
        <f>AG10/$I$10</f>
        <v>0.10424439128034393</v>
      </c>
      <c r="CA10" s="466">
        <f>AO10/$I$10</f>
        <v>0.12571132212107233</v>
      </c>
      <c r="CB10" s="466">
        <f>AW10/$I$10</f>
        <v>0.29378529723166935</v>
      </c>
      <c r="CC10" s="466">
        <f>BE10/$I$10</f>
        <v>0.10409143163062155</v>
      </c>
      <c r="CD10" s="466">
        <f>BM10/$I$10</f>
        <v>8.5396894441111718E-2</v>
      </c>
      <c r="CE10" s="466">
        <f>BU10/$I$10</f>
        <v>6.7749174854389568E-2</v>
      </c>
    </row>
    <row r="11" spans="1:83" s="5" customFormat="1" ht="13.5">
      <c r="A11" s="93" t="s">
        <v>41</v>
      </c>
      <c r="B11" s="216">
        <v>99160.5</v>
      </c>
      <c r="C11" s="217">
        <v>94190.5</v>
      </c>
      <c r="D11" s="217">
        <v>72819.399999999994</v>
      </c>
      <c r="E11" s="218">
        <v>65059.5</v>
      </c>
      <c r="F11" s="218">
        <v>102165.2</v>
      </c>
      <c r="G11" s="219">
        <v>93464.6</v>
      </c>
      <c r="H11" s="219">
        <v>99989.9</v>
      </c>
      <c r="I11" s="226">
        <v>121325.90000000001</v>
      </c>
      <c r="J11" s="9">
        <v>12226.9</v>
      </c>
      <c r="K11" s="99">
        <v>11520.4</v>
      </c>
      <c r="L11" s="99">
        <v>8538.7999999999993</v>
      </c>
      <c r="M11" s="100">
        <v>7635.8</v>
      </c>
      <c r="N11" s="100">
        <v>11611.4</v>
      </c>
      <c r="O11" s="219">
        <v>11026.9</v>
      </c>
      <c r="P11" s="219">
        <v>12252</v>
      </c>
      <c r="Q11" s="226">
        <v>14899</v>
      </c>
      <c r="R11" s="8">
        <v>10735.7</v>
      </c>
      <c r="S11" s="99">
        <v>10424.200000000001</v>
      </c>
      <c r="T11" s="99">
        <v>7432.4</v>
      </c>
      <c r="U11" s="100">
        <v>6775.6</v>
      </c>
      <c r="V11" s="100">
        <v>10579.1</v>
      </c>
      <c r="W11" s="219">
        <v>9979.5</v>
      </c>
      <c r="X11" s="219">
        <v>11008.4</v>
      </c>
      <c r="Y11" s="226">
        <v>13377.000000000002</v>
      </c>
      <c r="Z11" s="9">
        <v>10346.700000000001</v>
      </c>
      <c r="AA11" s="99">
        <v>10115.6</v>
      </c>
      <c r="AB11" s="99">
        <v>7638.3</v>
      </c>
      <c r="AC11" s="100">
        <v>6800.7</v>
      </c>
      <c r="AD11" s="100">
        <v>9841.2999999999993</v>
      </c>
      <c r="AE11" s="219">
        <v>9556.5</v>
      </c>
      <c r="AF11" s="219">
        <v>10394.799999999999</v>
      </c>
      <c r="AG11" s="226">
        <v>12646</v>
      </c>
      <c r="AH11" s="9">
        <v>9923</v>
      </c>
      <c r="AI11" s="99">
        <v>10005.9</v>
      </c>
      <c r="AJ11" s="99">
        <v>7173.8</v>
      </c>
      <c r="AK11" s="100">
        <v>6935.2</v>
      </c>
      <c r="AL11" s="100">
        <v>12183.9</v>
      </c>
      <c r="AM11" s="219">
        <v>11761.8</v>
      </c>
      <c r="AN11" s="219">
        <v>11373.6</v>
      </c>
      <c r="AO11" s="226">
        <v>13475.9</v>
      </c>
      <c r="AP11" s="9">
        <v>28468</v>
      </c>
      <c r="AQ11" s="99">
        <v>25172.1</v>
      </c>
      <c r="AR11" s="99">
        <v>20062.099999999999</v>
      </c>
      <c r="AS11" s="100">
        <v>18103.2</v>
      </c>
      <c r="AT11" s="100">
        <v>30777.1</v>
      </c>
      <c r="AU11" s="219">
        <v>24441.3</v>
      </c>
      <c r="AV11" s="219">
        <v>26924</v>
      </c>
      <c r="AW11" s="226">
        <v>32771.699999999997</v>
      </c>
      <c r="AX11" s="9">
        <v>10725.4</v>
      </c>
      <c r="AY11" s="99">
        <v>11022.5</v>
      </c>
      <c r="AZ11" s="99">
        <v>9355.5</v>
      </c>
      <c r="BA11" s="100">
        <v>7335.5</v>
      </c>
      <c r="BB11" s="100">
        <v>10423.4</v>
      </c>
      <c r="BC11" s="219">
        <v>10738.9</v>
      </c>
      <c r="BD11" s="219">
        <v>11033.9</v>
      </c>
      <c r="BE11" s="226">
        <v>13272.999999999998</v>
      </c>
      <c r="BF11" s="9">
        <v>7079.4</v>
      </c>
      <c r="BG11" s="99">
        <v>6716.6</v>
      </c>
      <c r="BH11" s="99">
        <v>5137.3</v>
      </c>
      <c r="BI11" s="100">
        <v>4931.2</v>
      </c>
      <c r="BJ11" s="100">
        <v>7157.8</v>
      </c>
      <c r="BK11" s="219">
        <v>6802.6</v>
      </c>
      <c r="BL11" s="219">
        <v>7299.7</v>
      </c>
      <c r="BM11" s="226">
        <v>8736.6999999999989</v>
      </c>
      <c r="BN11" s="9">
        <v>9655.4</v>
      </c>
      <c r="BO11" s="99">
        <v>9213.2000000000007</v>
      </c>
      <c r="BP11" s="99">
        <v>7481.2</v>
      </c>
      <c r="BQ11" s="100">
        <v>6542.3</v>
      </c>
      <c r="BR11" s="100">
        <v>9591.2000000000007</v>
      </c>
      <c r="BS11" s="219">
        <v>9157.1</v>
      </c>
      <c r="BT11" s="219">
        <v>9703.5</v>
      </c>
      <c r="BU11" s="226">
        <v>12146.600000000002</v>
      </c>
      <c r="BW11" s="93" t="s">
        <v>41</v>
      </c>
      <c r="BX11" s="466">
        <f>Q11/$I$11</f>
        <v>0.12280147932139798</v>
      </c>
      <c r="BY11" s="466">
        <f>Y11/$I$11</f>
        <v>0.11025675474074374</v>
      </c>
      <c r="BZ11" s="466">
        <f>AG11/$I$11</f>
        <v>0.1042316603462245</v>
      </c>
      <c r="CA11" s="466">
        <f>AO11/$I$11</f>
        <v>0.11107191457059044</v>
      </c>
      <c r="CB11" s="466">
        <f>AW11/$I$11</f>
        <v>0.27011297670159456</v>
      </c>
      <c r="CC11" s="466">
        <f>BE11/$I$11</f>
        <v>0.10939955936860965</v>
      </c>
      <c r="CD11" s="466">
        <f>BM11/$I$11</f>
        <v>7.201018084349671E-2</v>
      </c>
      <c r="CE11" s="466">
        <f>BU11/$I$11</f>
        <v>0.1001154741073423</v>
      </c>
    </row>
    <row r="12" spans="1:83" s="5" customFormat="1" ht="13.5">
      <c r="A12" s="93" t="s">
        <v>42</v>
      </c>
      <c r="B12" s="216">
        <v>26432.7</v>
      </c>
      <c r="C12" s="217">
        <v>23085.7</v>
      </c>
      <c r="D12" s="217">
        <v>23384.1</v>
      </c>
      <c r="E12" s="218">
        <v>23626.1</v>
      </c>
      <c r="F12" s="218">
        <v>23754.1</v>
      </c>
      <c r="G12" s="219">
        <v>31489.8</v>
      </c>
      <c r="H12" s="219">
        <v>32368.400000000001</v>
      </c>
      <c r="I12" s="226">
        <v>35993.699999999997</v>
      </c>
      <c r="J12" s="9">
        <v>1241.8</v>
      </c>
      <c r="K12" s="99">
        <v>1263.0999999999999</v>
      </c>
      <c r="L12" s="99">
        <v>1446.2</v>
      </c>
      <c r="M12" s="100">
        <v>1727.5</v>
      </c>
      <c r="N12" s="100">
        <v>2414.1</v>
      </c>
      <c r="O12" s="219">
        <v>3226.6</v>
      </c>
      <c r="P12" s="219">
        <v>3285.4</v>
      </c>
      <c r="Q12" s="226">
        <v>3782.7999999999997</v>
      </c>
      <c r="R12" s="8">
        <v>1333.2</v>
      </c>
      <c r="S12" s="99">
        <v>1259.9000000000001</v>
      </c>
      <c r="T12" s="99">
        <v>1475.4</v>
      </c>
      <c r="U12" s="100">
        <v>1418.8</v>
      </c>
      <c r="V12" s="100">
        <v>1725.3</v>
      </c>
      <c r="W12" s="219">
        <v>2288.1999999999998</v>
      </c>
      <c r="X12" s="219">
        <v>2276.9</v>
      </c>
      <c r="Y12" s="226">
        <v>2368.1</v>
      </c>
      <c r="Z12" s="9">
        <v>831.6</v>
      </c>
      <c r="AA12" s="99">
        <v>859.2</v>
      </c>
      <c r="AB12" s="99">
        <v>935.4</v>
      </c>
      <c r="AC12" s="100">
        <v>951.8</v>
      </c>
      <c r="AD12" s="100">
        <v>1206.7</v>
      </c>
      <c r="AE12" s="219">
        <v>1754.6</v>
      </c>
      <c r="AF12" s="219">
        <v>1524.6</v>
      </c>
      <c r="AG12" s="226">
        <v>2067.6</v>
      </c>
      <c r="AH12" s="9">
        <v>704.5</v>
      </c>
      <c r="AI12" s="99">
        <v>658</v>
      </c>
      <c r="AJ12" s="99">
        <v>727.8</v>
      </c>
      <c r="AK12" s="100">
        <v>615.6</v>
      </c>
      <c r="AL12" s="100">
        <v>743.8</v>
      </c>
      <c r="AM12" s="219">
        <v>1135.8</v>
      </c>
      <c r="AN12" s="219">
        <v>1034.5999999999999</v>
      </c>
      <c r="AO12" s="226">
        <v>1207.1000000000001</v>
      </c>
      <c r="AP12" s="9">
        <v>18151.8</v>
      </c>
      <c r="AQ12" s="99">
        <v>15520.5</v>
      </c>
      <c r="AR12" s="99">
        <v>15753.1</v>
      </c>
      <c r="AS12" s="100">
        <v>15847.9</v>
      </c>
      <c r="AT12" s="100">
        <v>14432.4</v>
      </c>
      <c r="AU12" s="219">
        <v>18899.900000000001</v>
      </c>
      <c r="AV12" s="219">
        <v>20395.599999999999</v>
      </c>
      <c r="AW12" s="226">
        <v>22015.7</v>
      </c>
      <c r="AX12" s="9">
        <v>932.9</v>
      </c>
      <c r="AY12" s="99">
        <v>957</v>
      </c>
      <c r="AZ12" s="99">
        <v>681</v>
      </c>
      <c r="BA12" s="100">
        <v>769.5</v>
      </c>
      <c r="BB12" s="100">
        <v>838.2</v>
      </c>
      <c r="BC12" s="219">
        <v>1027.7</v>
      </c>
      <c r="BD12" s="219">
        <v>888.9</v>
      </c>
      <c r="BE12" s="226">
        <v>939.8</v>
      </c>
      <c r="BF12" s="9">
        <v>578.4</v>
      </c>
      <c r="BG12" s="99">
        <v>526.5</v>
      </c>
      <c r="BH12" s="99">
        <v>593.29999999999995</v>
      </c>
      <c r="BI12" s="100">
        <v>537</v>
      </c>
      <c r="BJ12" s="100">
        <v>576.70000000000005</v>
      </c>
      <c r="BK12" s="219">
        <v>793.8</v>
      </c>
      <c r="BL12" s="219">
        <v>748.4</v>
      </c>
      <c r="BM12" s="226">
        <v>934.59999999999991</v>
      </c>
      <c r="BN12" s="9">
        <v>2658.5</v>
      </c>
      <c r="BO12" s="99">
        <v>2041.5</v>
      </c>
      <c r="BP12" s="99">
        <v>1771.9</v>
      </c>
      <c r="BQ12" s="100">
        <v>1758</v>
      </c>
      <c r="BR12" s="100">
        <v>1816.9</v>
      </c>
      <c r="BS12" s="219">
        <v>2363.1999999999998</v>
      </c>
      <c r="BT12" s="219">
        <v>2214</v>
      </c>
      <c r="BU12" s="226">
        <v>2678</v>
      </c>
      <c r="BW12" s="93" t="s">
        <v>42</v>
      </c>
      <c r="BX12" s="466">
        <f>Q12/$I$12</f>
        <v>0.10509616960745909</v>
      </c>
      <c r="BY12" s="466">
        <f>Y12/$I$12</f>
        <v>6.5792069167659895E-2</v>
      </c>
      <c r="BZ12" s="466">
        <f>AG12/$I$12</f>
        <v>5.7443385925870366E-2</v>
      </c>
      <c r="CA12" s="466">
        <f>AO12/$I$12</f>
        <v>3.3536424429830784E-2</v>
      </c>
      <c r="CB12" s="466">
        <f>AW12/$I$12</f>
        <v>0.61165426171802295</v>
      </c>
      <c r="CC12" s="466">
        <f>BE12/$I$12</f>
        <v>2.6110124827400352E-2</v>
      </c>
      <c r="CD12" s="466">
        <f>BM12/$I$12</f>
        <v>2.5965655100753743E-2</v>
      </c>
      <c r="CE12" s="466">
        <f>BU12/$I$12</f>
        <v>7.4401909223002924E-2</v>
      </c>
    </row>
    <row r="13" spans="1:83" s="5" customFormat="1" ht="13.5">
      <c r="A13" s="93" t="s">
        <v>43</v>
      </c>
      <c r="B13" s="216">
        <v>11229.3</v>
      </c>
      <c r="C13" s="217">
        <v>10848.7</v>
      </c>
      <c r="D13" s="217">
        <v>12629.5</v>
      </c>
      <c r="E13" s="218">
        <v>16096</v>
      </c>
      <c r="F13" s="218">
        <v>17905.599999999999</v>
      </c>
      <c r="G13" s="219">
        <v>25124.3</v>
      </c>
      <c r="H13" s="219">
        <v>24107.3</v>
      </c>
      <c r="I13" s="226">
        <v>22997.3</v>
      </c>
      <c r="J13" s="9">
        <v>991.9</v>
      </c>
      <c r="K13" s="99">
        <v>872.5</v>
      </c>
      <c r="L13" s="99">
        <v>859.2</v>
      </c>
      <c r="M13" s="100">
        <v>868.2</v>
      </c>
      <c r="N13" s="100">
        <v>1109.9000000000001</v>
      </c>
      <c r="O13" s="219">
        <v>1548.2</v>
      </c>
      <c r="P13" s="219">
        <v>1456</v>
      </c>
      <c r="Q13" s="226">
        <v>1578.4</v>
      </c>
      <c r="R13" s="8">
        <v>879.1</v>
      </c>
      <c r="S13" s="99">
        <v>802.4</v>
      </c>
      <c r="T13" s="99">
        <v>728.6</v>
      </c>
      <c r="U13" s="100">
        <v>670.7</v>
      </c>
      <c r="V13" s="100">
        <v>949</v>
      </c>
      <c r="W13" s="219">
        <v>1304.7</v>
      </c>
      <c r="X13" s="219">
        <v>1133.9000000000001</v>
      </c>
      <c r="Y13" s="226">
        <v>1155.4000000000001</v>
      </c>
      <c r="Z13" s="9">
        <v>713.7</v>
      </c>
      <c r="AA13" s="99">
        <v>653.29999999999995</v>
      </c>
      <c r="AB13" s="99">
        <v>633.29999999999995</v>
      </c>
      <c r="AC13" s="100">
        <v>482.1</v>
      </c>
      <c r="AD13" s="100">
        <v>808.8</v>
      </c>
      <c r="AE13" s="219">
        <v>1085.2</v>
      </c>
      <c r="AF13" s="219">
        <v>992.6</v>
      </c>
      <c r="AG13" s="226">
        <v>1034.5999999999999</v>
      </c>
      <c r="AH13" s="9">
        <v>662.9</v>
      </c>
      <c r="AI13" s="99">
        <v>619.1</v>
      </c>
      <c r="AJ13" s="99">
        <v>583.70000000000005</v>
      </c>
      <c r="AK13" s="100">
        <v>323.60000000000002</v>
      </c>
      <c r="AL13" s="100">
        <v>749.5</v>
      </c>
      <c r="AM13" s="219">
        <v>1003.6</v>
      </c>
      <c r="AN13" s="219">
        <v>880.6</v>
      </c>
      <c r="AO13" s="226">
        <v>902.69999999999993</v>
      </c>
      <c r="AP13" s="9">
        <v>6326.1</v>
      </c>
      <c r="AQ13" s="99">
        <v>6364.6</v>
      </c>
      <c r="AR13" s="99">
        <v>8319.7000000000007</v>
      </c>
      <c r="AS13" s="100">
        <v>12334.3</v>
      </c>
      <c r="AT13" s="100">
        <v>12357.7</v>
      </c>
      <c r="AU13" s="219">
        <v>17590.5</v>
      </c>
      <c r="AV13" s="219">
        <v>17345.3</v>
      </c>
      <c r="AW13" s="226">
        <v>15798.1</v>
      </c>
      <c r="AX13" s="9">
        <v>629.1</v>
      </c>
      <c r="AY13" s="99">
        <v>567.79999999999995</v>
      </c>
      <c r="AZ13" s="99">
        <v>549.4</v>
      </c>
      <c r="BA13" s="100">
        <v>282.89999999999998</v>
      </c>
      <c r="BB13" s="100">
        <v>713.1</v>
      </c>
      <c r="BC13" s="219">
        <v>956.6</v>
      </c>
      <c r="BD13" s="219">
        <v>907.1</v>
      </c>
      <c r="BE13" s="226">
        <v>892.9</v>
      </c>
      <c r="BF13" s="9">
        <v>453.4</v>
      </c>
      <c r="BG13" s="99">
        <v>422</v>
      </c>
      <c r="BH13" s="99">
        <v>422.4</v>
      </c>
      <c r="BI13" s="100">
        <v>243.2</v>
      </c>
      <c r="BJ13" s="100">
        <v>529.4</v>
      </c>
      <c r="BK13" s="219">
        <v>698.8</v>
      </c>
      <c r="BL13" s="219">
        <v>628.6</v>
      </c>
      <c r="BM13" s="226">
        <v>642.1</v>
      </c>
      <c r="BN13" s="9">
        <v>573.1</v>
      </c>
      <c r="BO13" s="99">
        <v>547</v>
      </c>
      <c r="BP13" s="99">
        <v>533.20000000000005</v>
      </c>
      <c r="BQ13" s="100">
        <v>891</v>
      </c>
      <c r="BR13" s="100">
        <v>688.2</v>
      </c>
      <c r="BS13" s="219">
        <v>936.7</v>
      </c>
      <c r="BT13" s="219">
        <v>763.2</v>
      </c>
      <c r="BU13" s="226">
        <v>993.09999999999991</v>
      </c>
      <c r="BW13" s="93" t="s">
        <v>43</v>
      </c>
      <c r="BX13" s="466">
        <f>Q13/$I$13</f>
        <v>6.8634144008209663E-2</v>
      </c>
      <c r="BY13" s="466">
        <f>Y13/$I$13</f>
        <v>5.024068042770239E-2</v>
      </c>
      <c r="BZ13" s="466">
        <f>AG13/$I$13</f>
        <v>4.4987889882725361E-2</v>
      </c>
      <c r="CA13" s="466">
        <f>AO13/$I$13</f>
        <v>3.9252433981380425E-2</v>
      </c>
      <c r="CB13" s="466">
        <f>AW13/$I$13</f>
        <v>0.68695455553478024</v>
      </c>
      <c r="CC13" s="466">
        <f>BE13/$I$13</f>
        <v>3.8826297000082617E-2</v>
      </c>
      <c r="CD13" s="466">
        <f>BM13/$I$13</f>
        <v>2.7920668948093908E-2</v>
      </c>
      <c r="CE13" s="466">
        <f>BU13/$I$13</f>
        <v>4.3183330217025473E-2</v>
      </c>
    </row>
    <row r="14" spans="1:83" s="5" customFormat="1" ht="13.5">
      <c r="A14" s="93" t="s">
        <v>44</v>
      </c>
      <c r="B14" s="216">
        <v>35755.599999999999</v>
      </c>
      <c r="C14" s="217">
        <v>42588.5</v>
      </c>
      <c r="D14" s="217">
        <v>45417.9</v>
      </c>
      <c r="E14" s="218">
        <v>45362.9</v>
      </c>
      <c r="F14" s="218">
        <v>47649.4</v>
      </c>
      <c r="G14" s="219">
        <v>50676.6</v>
      </c>
      <c r="H14" s="219">
        <v>54306.3</v>
      </c>
      <c r="I14" s="226">
        <v>60607.899999999994</v>
      </c>
      <c r="J14" s="9">
        <v>4790.7</v>
      </c>
      <c r="K14" s="99">
        <v>5750.9</v>
      </c>
      <c r="L14" s="99">
        <v>5679.9</v>
      </c>
      <c r="M14" s="100">
        <v>5802</v>
      </c>
      <c r="N14" s="100">
        <v>6549</v>
      </c>
      <c r="O14" s="219">
        <v>6955.2</v>
      </c>
      <c r="P14" s="219">
        <v>7358.6</v>
      </c>
      <c r="Q14" s="226">
        <v>8171.5</v>
      </c>
      <c r="R14" s="8">
        <v>4757.8999999999996</v>
      </c>
      <c r="S14" s="99">
        <v>5423.4</v>
      </c>
      <c r="T14" s="99">
        <v>5780.3</v>
      </c>
      <c r="U14" s="100">
        <v>5510</v>
      </c>
      <c r="V14" s="100">
        <v>6011.2</v>
      </c>
      <c r="W14" s="219">
        <v>6068.9</v>
      </c>
      <c r="X14" s="219">
        <v>6366.8</v>
      </c>
      <c r="Y14" s="226">
        <v>7111.6999999999989</v>
      </c>
      <c r="Z14" s="9">
        <v>5244.4</v>
      </c>
      <c r="AA14" s="99">
        <v>6139.8</v>
      </c>
      <c r="AB14" s="99">
        <v>5977</v>
      </c>
      <c r="AC14" s="100">
        <v>6034.3</v>
      </c>
      <c r="AD14" s="100">
        <v>6850.6</v>
      </c>
      <c r="AE14" s="219">
        <v>7737.3</v>
      </c>
      <c r="AF14" s="219">
        <v>7765.8</v>
      </c>
      <c r="AG14" s="226">
        <v>8755.1</v>
      </c>
      <c r="AH14" s="9">
        <v>4160.7</v>
      </c>
      <c r="AI14" s="99">
        <v>4882.8999999999996</v>
      </c>
      <c r="AJ14" s="99">
        <v>5448.4</v>
      </c>
      <c r="AK14" s="100">
        <v>5054.8999999999996</v>
      </c>
      <c r="AL14" s="100">
        <v>5644.6</v>
      </c>
      <c r="AM14" s="219">
        <v>6363.9</v>
      </c>
      <c r="AN14" s="219">
        <v>6456</v>
      </c>
      <c r="AO14" s="226">
        <v>6792.4000000000005</v>
      </c>
      <c r="AP14" s="9">
        <v>4175.7</v>
      </c>
      <c r="AQ14" s="99">
        <v>5555.1</v>
      </c>
      <c r="AR14" s="99">
        <v>9398.4</v>
      </c>
      <c r="AS14" s="100">
        <v>9770.2999999999993</v>
      </c>
      <c r="AT14" s="100">
        <v>7447.3</v>
      </c>
      <c r="AU14" s="219">
        <v>7351.4</v>
      </c>
      <c r="AV14" s="219">
        <v>8187.8</v>
      </c>
      <c r="AW14" s="226">
        <v>9398.5</v>
      </c>
      <c r="AX14" s="9">
        <v>5221.3</v>
      </c>
      <c r="AY14" s="99">
        <v>6103.1</v>
      </c>
      <c r="AZ14" s="99">
        <v>4681.5</v>
      </c>
      <c r="BA14" s="100">
        <v>4776.8</v>
      </c>
      <c r="BB14" s="100">
        <v>5490</v>
      </c>
      <c r="BC14" s="219">
        <v>5465.8</v>
      </c>
      <c r="BD14" s="219">
        <v>6761.8</v>
      </c>
      <c r="BE14" s="226">
        <v>7935.1</v>
      </c>
      <c r="BF14" s="9">
        <v>3017.7</v>
      </c>
      <c r="BG14" s="99">
        <v>3446</v>
      </c>
      <c r="BH14" s="99">
        <v>3210</v>
      </c>
      <c r="BI14" s="100">
        <v>2979.8</v>
      </c>
      <c r="BJ14" s="100">
        <v>3233.6</v>
      </c>
      <c r="BK14" s="219">
        <v>3834.7</v>
      </c>
      <c r="BL14" s="219">
        <v>4406.8999999999996</v>
      </c>
      <c r="BM14" s="226">
        <v>4873.3</v>
      </c>
      <c r="BN14" s="9">
        <v>4387.2</v>
      </c>
      <c r="BO14" s="99">
        <v>5287.3</v>
      </c>
      <c r="BP14" s="99">
        <v>5242.3999999999996</v>
      </c>
      <c r="BQ14" s="100">
        <v>5434.8</v>
      </c>
      <c r="BR14" s="100">
        <v>6423.1</v>
      </c>
      <c r="BS14" s="219">
        <v>6899.4</v>
      </c>
      <c r="BT14" s="219">
        <v>7002.6</v>
      </c>
      <c r="BU14" s="226">
        <v>7570.3</v>
      </c>
      <c r="BW14" s="93" t="s">
        <v>44</v>
      </c>
      <c r="BX14" s="466">
        <f>Q14/$I$14</f>
        <v>0.13482565804127847</v>
      </c>
      <c r="BY14" s="466">
        <f>Y14/$I$14</f>
        <v>0.11733948874651653</v>
      </c>
      <c r="BZ14" s="466">
        <f>AG14/$I$14</f>
        <v>0.14445476579785804</v>
      </c>
      <c r="CA14" s="466">
        <f>AO14/$I$14</f>
        <v>0.11207119863912132</v>
      </c>
      <c r="CB14" s="466">
        <f>AW14/$I$14</f>
        <v>0.15507054360900149</v>
      </c>
      <c r="CC14" s="466">
        <f>BE14/$I$14</f>
        <v>0.13092517642089566</v>
      </c>
      <c r="CD14" s="466">
        <f>BM14/$I$14</f>
        <v>8.0407009647257222E-2</v>
      </c>
      <c r="CE14" s="466">
        <f>BU14/$I$14</f>
        <v>0.12490615909807139</v>
      </c>
    </row>
    <row r="15" spans="1:83" s="5" customFormat="1" ht="13.5">
      <c r="A15" s="93" t="s">
        <v>45</v>
      </c>
      <c r="B15" s="216">
        <v>19794.400000000001</v>
      </c>
      <c r="C15" s="217">
        <v>20141.900000000001</v>
      </c>
      <c r="D15" s="217">
        <v>25178.1</v>
      </c>
      <c r="E15" s="218">
        <v>31442.6</v>
      </c>
      <c r="F15" s="218">
        <v>30621.9</v>
      </c>
      <c r="G15" s="219">
        <v>40875.4</v>
      </c>
      <c r="H15" s="219">
        <v>42421.4</v>
      </c>
      <c r="I15" s="226">
        <v>49908.700000000004</v>
      </c>
      <c r="J15" s="9">
        <v>1377.6</v>
      </c>
      <c r="K15" s="99">
        <v>1401.5</v>
      </c>
      <c r="L15" s="99">
        <v>1788.7</v>
      </c>
      <c r="M15" s="100">
        <v>2108.6</v>
      </c>
      <c r="N15" s="100">
        <v>2139.1</v>
      </c>
      <c r="O15" s="219">
        <v>2663</v>
      </c>
      <c r="P15" s="219">
        <v>2889.9</v>
      </c>
      <c r="Q15" s="226">
        <v>3437.6</v>
      </c>
      <c r="R15" s="8">
        <v>1355.6</v>
      </c>
      <c r="S15" s="99">
        <v>1443.9</v>
      </c>
      <c r="T15" s="99">
        <v>1934.9</v>
      </c>
      <c r="U15" s="100">
        <v>2304</v>
      </c>
      <c r="V15" s="100">
        <v>2363.1</v>
      </c>
      <c r="W15" s="219">
        <v>3121.5</v>
      </c>
      <c r="X15" s="219">
        <v>3291.4</v>
      </c>
      <c r="Y15" s="226">
        <v>3711.9</v>
      </c>
      <c r="Z15" s="9">
        <v>1291.3</v>
      </c>
      <c r="AA15" s="99">
        <v>1289.7</v>
      </c>
      <c r="AB15" s="99">
        <v>1475</v>
      </c>
      <c r="AC15" s="100">
        <v>1722.3</v>
      </c>
      <c r="AD15" s="100">
        <v>1654.3</v>
      </c>
      <c r="AE15" s="219">
        <v>2341.1999999999998</v>
      </c>
      <c r="AF15" s="219">
        <v>2497.8000000000002</v>
      </c>
      <c r="AG15" s="226">
        <v>3126</v>
      </c>
      <c r="AH15" s="9">
        <v>1567.5</v>
      </c>
      <c r="AI15" s="99">
        <v>1448.8</v>
      </c>
      <c r="AJ15" s="99">
        <v>1749.5</v>
      </c>
      <c r="AK15" s="100">
        <v>2104.1</v>
      </c>
      <c r="AL15" s="100">
        <v>1955.4</v>
      </c>
      <c r="AM15" s="219">
        <v>2430.8000000000002</v>
      </c>
      <c r="AN15" s="219">
        <v>2932.6</v>
      </c>
      <c r="AO15" s="226">
        <v>3166.9999999999995</v>
      </c>
      <c r="AP15" s="9">
        <v>9953.7000000000007</v>
      </c>
      <c r="AQ15" s="99">
        <v>10259.5</v>
      </c>
      <c r="AR15" s="99">
        <v>13269.6</v>
      </c>
      <c r="AS15" s="100">
        <v>17250.599999999999</v>
      </c>
      <c r="AT15" s="100">
        <v>16399</v>
      </c>
      <c r="AU15" s="219">
        <v>22416.3</v>
      </c>
      <c r="AV15" s="219">
        <v>22681.1</v>
      </c>
      <c r="AW15" s="226">
        <v>27357.599999999999</v>
      </c>
      <c r="AX15" s="9">
        <v>2033.2</v>
      </c>
      <c r="AY15" s="99">
        <v>2082.3000000000002</v>
      </c>
      <c r="AZ15" s="99">
        <v>2359.1</v>
      </c>
      <c r="BA15" s="100">
        <v>2847.6</v>
      </c>
      <c r="BB15" s="100">
        <v>3086.8</v>
      </c>
      <c r="BC15" s="219">
        <v>3826.6</v>
      </c>
      <c r="BD15" s="219">
        <v>3994.8</v>
      </c>
      <c r="BE15" s="226">
        <v>4477.2000000000007</v>
      </c>
      <c r="BF15" s="9">
        <v>1027.5999999999999</v>
      </c>
      <c r="BG15" s="99">
        <v>1088.7</v>
      </c>
      <c r="BH15" s="99">
        <v>1213.0999999999999</v>
      </c>
      <c r="BI15" s="100">
        <v>1481.7</v>
      </c>
      <c r="BJ15" s="100">
        <v>1414.9</v>
      </c>
      <c r="BK15" s="219">
        <v>1756.5</v>
      </c>
      <c r="BL15" s="219">
        <v>1662.9</v>
      </c>
      <c r="BM15" s="226">
        <v>1938.6999999999998</v>
      </c>
      <c r="BN15" s="9">
        <v>1187.9000000000001</v>
      </c>
      <c r="BO15" s="99">
        <v>1127.5</v>
      </c>
      <c r="BP15" s="99">
        <v>1388.2</v>
      </c>
      <c r="BQ15" s="100">
        <v>1623.7</v>
      </c>
      <c r="BR15" s="100">
        <v>1609.3</v>
      </c>
      <c r="BS15" s="219">
        <v>2319.5</v>
      </c>
      <c r="BT15" s="219">
        <v>2470.9</v>
      </c>
      <c r="BU15" s="226">
        <v>2692.7</v>
      </c>
      <c r="BW15" s="93" t="s">
        <v>45</v>
      </c>
      <c r="BX15" s="466">
        <f>Q15/$I$15</f>
        <v>6.887777080949814E-2</v>
      </c>
      <c r="BY15" s="466">
        <f>Y15/$I$15</f>
        <v>7.437380657079827E-2</v>
      </c>
      <c r="BZ15" s="466">
        <f>AG15/$I$15</f>
        <v>6.2634370360277858E-2</v>
      </c>
      <c r="CA15" s="466">
        <f>AO15/$I$15</f>
        <v>6.3455870419385788E-2</v>
      </c>
      <c r="CB15" s="466">
        <f>AW15/$I$15</f>
        <v>0.54815292724514952</v>
      </c>
      <c r="CC15" s="466">
        <f>BE15/$I$15</f>
        <v>8.9707806454586078E-2</v>
      </c>
      <c r="CD15" s="466">
        <f>BM15/$I$15</f>
        <v>3.8844930843720628E-2</v>
      </c>
      <c r="CE15" s="466">
        <f>BU15/$I$15</f>
        <v>5.3952517296583555E-2</v>
      </c>
    </row>
    <row r="16" spans="1:83" s="5" customFormat="1" ht="13.5">
      <c r="A16" s="93" t="s">
        <v>46</v>
      </c>
      <c r="B16" s="216">
        <v>55925.4</v>
      </c>
      <c r="C16" s="217">
        <v>56285.5</v>
      </c>
      <c r="D16" s="217">
        <v>56648.7</v>
      </c>
      <c r="E16" s="218">
        <v>55755.9</v>
      </c>
      <c r="F16" s="218">
        <v>60777.2</v>
      </c>
      <c r="G16" s="219">
        <v>63982</v>
      </c>
      <c r="H16" s="219">
        <v>77445</v>
      </c>
      <c r="I16" s="226">
        <v>69733.000000000015</v>
      </c>
      <c r="J16" s="9">
        <v>6633.6</v>
      </c>
      <c r="K16" s="99">
        <v>6718</v>
      </c>
      <c r="L16" s="99">
        <v>6949.5</v>
      </c>
      <c r="M16" s="100">
        <v>6964.8</v>
      </c>
      <c r="N16" s="100">
        <v>7677</v>
      </c>
      <c r="O16" s="219">
        <v>8203.2000000000007</v>
      </c>
      <c r="P16" s="219">
        <v>9873.4</v>
      </c>
      <c r="Q16" s="226">
        <v>8820.1</v>
      </c>
      <c r="R16" s="8">
        <v>6074.9</v>
      </c>
      <c r="S16" s="99">
        <v>6232.6</v>
      </c>
      <c r="T16" s="99">
        <v>6418.7</v>
      </c>
      <c r="U16" s="100">
        <v>6260.4</v>
      </c>
      <c r="V16" s="100">
        <v>6905.3</v>
      </c>
      <c r="W16" s="219">
        <v>7128.1</v>
      </c>
      <c r="X16" s="219">
        <v>8577.7999999999993</v>
      </c>
      <c r="Y16" s="226">
        <v>7635.7999999999993</v>
      </c>
      <c r="Z16" s="9">
        <v>8429.6</v>
      </c>
      <c r="AA16" s="99">
        <v>8386</v>
      </c>
      <c r="AB16" s="99">
        <v>8453.4</v>
      </c>
      <c r="AC16" s="100">
        <v>8204.6</v>
      </c>
      <c r="AD16" s="100">
        <v>8956.5</v>
      </c>
      <c r="AE16" s="219">
        <v>9511.9</v>
      </c>
      <c r="AF16" s="219">
        <v>11816.3</v>
      </c>
      <c r="AG16" s="226">
        <v>9882.4999999999982</v>
      </c>
      <c r="AH16" s="9">
        <v>6175.5</v>
      </c>
      <c r="AI16" s="99">
        <v>6172.5</v>
      </c>
      <c r="AJ16" s="99">
        <v>6183.3</v>
      </c>
      <c r="AK16" s="100">
        <v>5993.2</v>
      </c>
      <c r="AL16" s="100">
        <v>6459.9</v>
      </c>
      <c r="AM16" s="219">
        <v>6791</v>
      </c>
      <c r="AN16" s="219">
        <v>8345.6</v>
      </c>
      <c r="AO16" s="226">
        <v>7335.1000000000013</v>
      </c>
      <c r="AP16" s="9">
        <v>11688.5</v>
      </c>
      <c r="AQ16" s="99">
        <v>11411.2</v>
      </c>
      <c r="AR16" s="99">
        <v>11291.2</v>
      </c>
      <c r="AS16" s="100">
        <v>11514.4</v>
      </c>
      <c r="AT16" s="100">
        <v>12354.3</v>
      </c>
      <c r="AU16" s="219">
        <v>13083.9</v>
      </c>
      <c r="AV16" s="219">
        <v>15302.5</v>
      </c>
      <c r="AW16" s="226">
        <v>15379.300000000001</v>
      </c>
      <c r="AX16" s="9">
        <v>6320.9</v>
      </c>
      <c r="AY16" s="99">
        <v>6566</v>
      </c>
      <c r="AZ16" s="99">
        <v>6617.2</v>
      </c>
      <c r="BA16" s="100">
        <v>6358.2</v>
      </c>
      <c r="BB16" s="100">
        <v>6871.9</v>
      </c>
      <c r="BC16" s="219">
        <v>7206.2</v>
      </c>
      <c r="BD16" s="219">
        <v>8765.1</v>
      </c>
      <c r="BE16" s="226">
        <v>7786.9000000000015</v>
      </c>
      <c r="BF16" s="9">
        <v>5200.3999999999996</v>
      </c>
      <c r="BG16" s="99">
        <v>5425.7</v>
      </c>
      <c r="BH16" s="99">
        <v>5360.2</v>
      </c>
      <c r="BI16" s="100">
        <v>5179.3</v>
      </c>
      <c r="BJ16" s="100">
        <v>5680.4</v>
      </c>
      <c r="BK16" s="219">
        <v>5984.5</v>
      </c>
      <c r="BL16" s="219">
        <v>7472</v>
      </c>
      <c r="BM16" s="226">
        <v>6328.8</v>
      </c>
      <c r="BN16" s="9">
        <v>5143.8</v>
      </c>
      <c r="BO16" s="99">
        <v>5095</v>
      </c>
      <c r="BP16" s="99">
        <v>5101.8999999999996</v>
      </c>
      <c r="BQ16" s="100">
        <v>4962.6000000000004</v>
      </c>
      <c r="BR16" s="100">
        <v>5499.7</v>
      </c>
      <c r="BS16" s="219">
        <v>5718.4</v>
      </c>
      <c r="BT16" s="219">
        <v>6884.2</v>
      </c>
      <c r="BU16" s="226">
        <v>6097.9</v>
      </c>
      <c r="BW16" s="93" t="s">
        <v>46</v>
      </c>
      <c r="BX16" s="466">
        <f>Q16/$I$16</f>
        <v>0.12648387420589963</v>
      </c>
      <c r="BY16" s="466">
        <f>Y16/$I$16</f>
        <v>0.10950052342506414</v>
      </c>
      <c r="BZ16" s="466">
        <f>AG16/$I$16</f>
        <v>0.14171912867652325</v>
      </c>
      <c r="CA16" s="466">
        <f>AO16/$I$16</f>
        <v>0.10518836132103881</v>
      </c>
      <c r="CB16" s="466">
        <f>AW16/$I$16</f>
        <v>0.22054550929975761</v>
      </c>
      <c r="CC16" s="466">
        <f>BE16/$I$16</f>
        <v>0.11166735978661466</v>
      </c>
      <c r="CD16" s="466">
        <f>BM16/$I$16</f>
        <v>9.0757604003843209E-2</v>
      </c>
      <c r="CE16" s="466">
        <f>BU16/$I$16</f>
        <v>8.7446402707469895E-2</v>
      </c>
    </row>
    <row r="17" spans="1:83" s="5" customFormat="1" ht="14.25" thickBot="1">
      <c r="A17" s="94" t="s">
        <v>47</v>
      </c>
      <c r="B17" s="220">
        <v>11679.8</v>
      </c>
      <c r="C17" s="221">
        <v>11894.8</v>
      </c>
      <c r="D17" s="221">
        <v>13821.6</v>
      </c>
      <c r="E17" s="222">
        <v>16282.6</v>
      </c>
      <c r="F17" s="222">
        <v>17872</v>
      </c>
      <c r="G17" s="223">
        <v>15888</v>
      </c>
      <c r="H17" s="223">
        <v>18421.400000000001</v>
      </c>
      <c r="I17" s="227">
        <v>22763.9</v>
      </c>
      <c r="J17" s="11">
        <v>1075.2</v>
      </c>
      <c r="K17" s="101">
        <v>1384.2</v>
      </c>
      <c r="L17" s="101">
        <v>1666.1</v>
      </c>
      <c r="M17" s="102">
        <v>1945.2</v>
      </c>
      <c r="N17" s="102">
        <v>2207.9</v>
      </c>
      <c r="O17" s="223">
        <v>1893.7</v>
      </c>
      <c r="P17" s="223">
        <v>2196.1</v>
      </c>
      <c r="Q17" s="227">
        <v>2611.7999999999997</v>
      </c>
      <c r="R17" s="10">
        <v>1175.4000000000001</v>
      </c>
      <c r="S17" s="101">
        <v>1262.8</v>
      </c>
      <c r="T17" s="101">
        <v>1501.8</v>
      </c>
      <c r="U17" s="102">
        <v>1781.8</v>
      </c>
      <c r="V17" s="102">
        <v>1910.7</v>
      </c>
      <c r="W17" s="223">
        <v>1663.1</v>
      </c>
      <c r="X17" s="223">
        <v>1908.4</v>
      </c>
      <c r="Y17" s="227">
        <v>2275.6000000000004</v>
      </c>
      <c r="Z17" s="11">
        <v>1155.9000000000001</v>
      </c>
      <c r="AA17" s="101">
        <v>1235.0999999999999</v>
      </c>
      <c r="AB17" s="101">
        <v>1467.1</v>
      </c>
      <c r="AC17" s="102">
        <v>1743.6</v>
      </c>
      <c r="AD17" s="102">
        <v>1899.2</v>
      </c>
      <c r="AE17" s="223">
        <v>1632.4</v>
      </c>
      <c r="AF17" s="223">
        <v>1916.6</v>
      </c>
      <c r="AG17" s="227">
        <v>2338.6</v>
      </c>
      <c r="AH17" s="11">
        <v>1140.3</v>
      </c>
      <c r="AI17" s="101">
        <v>1217.2</v>
      </c>
      <c r="AJ17" s="101">
        <v>1347.8</v>
      </c>
      <c r="AK17" s="102">
        <v>1566.6</v>
      </c>
      <c r="AL17" s="102">
        <v>1818.2</v>
      </c>
      <c r="AM17" s="223">
        <v>1572.2</v>
      </c>
      <c r="AN17" s="223">
        <v>1775.2</v>
      </c>
      <c r="AO17" s="227">
        <v>2313.2999999999997</v>
      </c>
      <c r="AP17" s="11">
        <v>4548.1000000000004</v>
      </c>
      <c r="AQ17" s="101">
        <v>4111.2</v>
      </c>
      <c r="AR17" s="101">
        <v>4864.5</v>
      </c>
      <c r="AS17" s="102">
        <v>5398.8</v>
      </c>
      <c r="AT17" s="102">
        <v>5959.9</v>
      </c>
      <c r="AU17" s="223">
        <v>5507.3</v>
      </c>
      <c r="AV17" s="223">
        <v>6478.2</v>
      </c>
      <c r="AW17" s="227">
        <v>7911.7</v>
      </c>
      <c r="AX17" s="11">
        <v>807.9</v>
      </c>
      <c r="AY17" s="101">
        <v>948.7</v>
      </c>
      <c r="AZ17" s="101">
        <v>1066.3</v>
      </c>
      <c r="BA17" s="102">
        <v>1470</v>
      </c>
      <c r="BB17" s="102">
        <v>1426.5</v>
      </c>
      <c r="BC17" s="223">
        <v>1327.2</v>
      </c>
      <c r="BD17" s="223">
        <v>1514.1</v>
      </c>
      <c r="BE17" s="227">
        <v>1896</v>
      </c>
      <c r="BF17" s="11">
        <v>589.29999999999995</v>
      </c>
      <c r="BG17" s="101">
        <v>617.5</v>
      </c>
      <c r="BH17" s="101">
        <v>757.2</v>
      </c>
      <c r="BI17" s="102">
        <v>886</v>
      </c>
      <c r="BJ17" s="102">
        <v>960</v>
      </c>
      <c r="BK17" s="223">
        <v>895.9</v>
      </c>
      <c r="BL17" s="223">
        <v>1017.4</v>
      </c>
      <c r="BM17" s="227">
        <v>1296.9000000000001</v>
      </c>
      <c r="BN17" s="11">
        <v>1187.7</v>
      </c>
      <c r="BO17" s="101">
        <v>1118.0999999999999</v>
      </c>
      <c r="BP17" s="101">
        <v>1150.8</v>
      </c>
      <c r="BQ17" s="102">
        <v>1490.6</v>
      </c>
      <c r="BR17" s="102">
        <v>1689.6</v>
      </c>
      <c r="BS17" s="223">
        <v>1396.2</v>
      </c>
      <c r="BT17" s="223">
        <v>1615.4</v>
      </c>
      <c r="BU17" s="227">
        <v>2120</v>
      </c>
      <c r="BW17" s="94" t="s">
        <v>47</v>
      </c>
      <c r="BX17" s="466">
        <f>Q17/$I$17</f>
        <v>0.1147342942114488</v>
      </c>
      <c r="BY17" s="466">
        <f>Y17/$I$17</f>
        <v>9.9965295929080697E-2</v>
      </c>
      <c r="BZ17" s="466">
        <f>AG17/$I$17</f>
        <v>0.10273283576188613</v>
      </c>
      <c r="CA17" s="466">
        <f>AO17/$I$17</f>
        <v>0.10162142690839442</v>
      </c>
      <c r="CB17" s="466">
        <f>AW17/$I$17</f>
        <v>0.3475546808762997</v>
      </c>
      <c r="CC17" s="466">
        <f>BE17/$I$17</f>
        <v>8.3289770206335462E-2</v>
      </c>
      <c r="CD17" s="466">
        <f>BM17/$I$17</f>
        <v>5.6971784272466491E-2</v>
      </c>
      <c r="CE17" s="466">
        <f>BU17/$I$17</f>
        <v>9.3129911834088183E-2</v>
      </c>
    </row>
    <row r="18" spans="1:83" s="5" customFormat="1" ht="13.5">
      <c r="A18" s="12"/>
      <c r="B18" s="13"/>
      <c r="C18" s="13"/>
      <c r="D18" s="13"/>
      <c r="E18" s="13"/>
      <c r="F18" s="110"/>
      <c r="G18" s="110"/>
      <c r="H18" s="110"/>
      <c r="I18" s="13"/>
      <c r="J18" s="13"/>
      <c r="K18" s="13"/>
      <c r="L18" s="13"/>
      <c r="M18" s="13"/>
      <c r="Q18" s="234">
        <f>Q7/$I$7</f>
        <v>0.11461756664208239</v>
      </c>
      <c r="Y18" s="234">
        <f>Y7/$I$7</f>
        <v>0.11041249070508558</v>
      </c>
      <c r="AG18" s="234">
        <f>AG7/$I$7</f>
        <v>0.10026425567346892</v>
      </c>
      <c r="AO18" s="234">
        <f>AO7/$I$7</f>
        <v>0.10687072731198975</v>
      </c>
      <c r="AW18" s="234">
        <f>AW7/$I$7</f>
        <v>0.27765343770982881</v>
      </c>
      <c r="BE18" s="234">
        <f>BE7/$I$7</f>
        <v>0.12155314089502184</v>
      </c>
      <c r="BM18" s="234">
        <f>BM7/$I$7</f>
        <v>7.3153350486463778E-2</v>
      </c>
      <c r="BU18" s="234">
        <f>BU7/$I$7</f>
        <v>9.4678129822522397E-2</v>
      </c>
    </row>
    <row r="19" spans="1:83" s="5" customFormat="1" ht="15.75" thickBot="1">
      <c r="B19" s="403" t="s">
        <v>6</v>
      </c>
      <c r="C19" s="402"/>
      <c r="D19" s="402"/>
      <c r="E19" s="402"/>
      <c r="F19" s="71"/>
      <c r="G19" s="206"/>
      <c r="H19" s="259"/>
      <c r="I19" s="71"/>
    </row>
    <row r="20" spans="1:83" s="5" customFormat="1" ht="15.75" customHeight="1" thickBot="1">
      <c r="A20" s="60" t="s">
        <v>1</v>
      </c>
      <c r="B20" s="406" t="s">
        <v>2</v>
      </c>
      <c r="C20" s="407"/>
      <c r="D20" s="407"/>
      <c r="E20" s="407"/>
      <c r="F20" s="408"/>
      <c r="G20" s="408"/>
      <c r="H20" s="408"/>
      <c r="I20" s="409"/>
      <c r="J20" s="398" t="s">
        <v>37</v>
      </c>
      <c r="K20" s="399"/>
      <c r="L20" s="399"/>
      <c r="M20" s="399"/>
      <c r="N20" s="399"/>
      <c r="O20" s="399"/>
      <c r="P20" s="399"/>
      <c r="Q20" s="400"/>
      <c r="R20" s="398" t="s">
        <v>3</v>
      </c>
      <c r="S20" s="399"/>
      <c r="T20" s="399"/>
      <c r="U20" s="399"/>
      <c r="V20" s="399"/>
      <c r="W20" s="399"/>
      <c r="X20" s="399"/>
      <c r="Y20" s="400"/>
      <c r="Z20" s="398" t="s">
        <v>12</v>
      </c>
      <c r="AA20" s="399"/>
      <c r="AB20" s="399"/>
      <c r="AC20" s="399"/>
      <c r="AD20" s="399"/>
      <c r="AE20" s="399"/>
      <c r="AF20" s="399"/>
      <c r="AG20" s="400"/>
      <c r="AH20" s="398" t="s">
        <v>13</v>
      </c>
      <c r="AI20" s="399"/>
      <c r="AJ20" s="399"/>
      <c r="AK20" s="399"/>
      <c r="AL20" s="399"/>
      <c r="AM20" s="399"/>
      <c r="AN20" s="399"/>
      <c r="AO20" s="400"/>
      <c r="AP20" s="398" t="s">
        <v>14</v>
      </c>
      <c r="AQ20" s="399"/>
      <c r="AR20" s="399"/>
      <c r="AS20" s="399"/>
      <c r="AT20" s="399"/>
      <c r="AU20" s="399"/>
      <c r="AV20" s="399"/>
      <c r="AW20" s="400"/>
      <c r="AX20" s="398" t="s">
        <v>25</v>
      </c>
      <c r="AY20" s="399"/>
      <c r="AZ20" s="399"/>
      <c r="BA20" s="399"/>
      <c r="BB20" s="399"/>
      <c r="BC20" s="399"/>
      <c r="BD20" s="399"/>
      <c r="BE20" s="400"/>
      <c r="BF20" s="398" t="s">
        <v>16</v>
      </c>
      <c r="BG20" s="399"/>
      <c r="BH20" s="399"/>
      <c r="BI20" s="399"/>
      <c r="BJ20" s="399"/>
      <c r="BK20" s="399"/>
      <c r="BL20" s="399"/>
      <c r="BM20" s="400"/>
      <c r="BN20" s="398" t="s">
        <v>17</v>
      </c>
      <c r="BO20" s="399"/>
      <c r="BP20" s="399"/>
      <c r="BQ20" s="399"/>
      <c r="BR20" s="399"/>
      <c r="BS20" s="399"/>
      <c r="BT20" s="399"/>
      <c r="BU20" s="400"/>
    </row>
    <row r="21" spans="1:83" s="5" customFormat="1" ht="14.25" thickBot="1">
      <c r="A21" s="61"/>
      <c r="B21" s="15">
        <v>2008</v>
      </c>
      <c r="C21" s="16">
        <v>2009</v>
      </c>
      <c r="D21" s="16">
        <v>2010</v>
      </c>
      <c r="E21" s="18">
        <v>2011</v>
      </c>
      <c r="F21" s="18">
        <v>2012</v>
      </c>
      <c r="G21" s="18">
        <v>2013</v>
      </c>
      <c r="H21" s="18">
        <v>2014</v>
      </c>
      <c r="I21" s="17">
        <v>2015</v>
      </c>
      <c r="J21" s="15">
        <v>2008</v>
      </c>
      <c r="K21" s="16">
        <v>2009</v>
      </c>
      <c r="L21" s="16">
        <v>2010</v>
      </c>
      <c r="M21" s="18">
        <v>2011</v>
      </c>
      <c r="N21" s="18">
        <v>2012</v>
      </c>
      <c r="O21" s="18">
        <v>2013</v>
      </c>
      <c r="P21" s="18">
        <v>2014</v>
      </c>
      <c r="Q21" s="17">
        <v>2015</v>
      </c>
      <c r="R21" s="15">
        <v>2008</v>
      </c>
      <c r="S21" s="16">
        <v>2009</v>
      </c>
      <c r="T21" s="16">
        <v>2010</v>
      </c>
      <c r="U21" s="18">
        <v>2011</v>
      </c>
      <c r="V21" s="18">
        <v>2012</v>
      </c>
      <c r="W21" s="18">
        <v>2013</v>
      </c>
      <c r="X21" s="18">
        <v>2014</v>
      </c>
      <c r="Y21" s="17">
        <v>2015</v>
      </c>
      <c r="Z21" s="15">
        <v>2008</v>
      </c>
      <c r="AA21" s="16">
        <v>2009</v>
      </c>
      <c r="AB21" s="16">
        <v>2010</v>
      </c>
      <c r="AC21" s="18">
        <v>2011</v>
      </c>
      <c r="AD21" s="18">
        <v>2012</v>
      </c>
      <c r="AE21" s="18">
        <v>2013</v>
      </c>
      <c r="AF21" s="18">
        <v>2014</v>
      </c>
      <c r="AG21" s="17">
        <v>2015</v>
      </c>
      <c r="AH21" s="15">
        <v>2008</v>
      </c>
      <c r="AI21" s="16">
        <v>2009</v>
      </c>
      <c r="AJ21" s="16">
        <v>2010</v>
      </c>
      <c r="AK21" s="18">
        <v>2011</v>
      </c>
      <c r="AL21" s="18">
        <v>2012</v>
      </c>
      <c r="AM21" s="18">
        <v>2013</v>
      </c>
      <c r="AN21" s="18">
        <v>2014</v>
      </c>
      <c r="AO21" s="17">
        <v>2015</v>
      </c>
      <c r="AP21" s="15">
        <v>2008</v>
      </c>
      <c r="AQ21" s="16">
        <v>2009</v>
      </c>
      <c r="AR21" s="16">
        <v>2010</v>
      </c>
      <c r="AS21" s="18">
        <v>2011</v>
      </c>
      <c r="AT21" s="18">
        <v>2012</v>
      </c>
      <c r="AU21" s="18">
        <v>2013</v>
      </c>
      <c r="AV21" s="18">
        <v>2014</v>
      </c>
      <c r="AW21" s="17">
        <v>2015</v>
      </c>
      <c r="AX21" s="15">
        <v>2008</v>
      </c>
      <c r="AY21" s="16">
        <v>2009</v>
      </c>
      <c r="AZ21" s="16">
        <v>2010</v>
      </c>
      <c r="BA21" s="18">
        <v>2011</v>
      </c>
      <c r="BB21" s="18">
        <v>2012</v>
      </c>
      <c r="BC21" s="18">
        <v>2013</v>
      </c>
      <c r="BD21" s="18">
        <v>2014</v>
      </c>
      <c r="BE21" s="17">
        <v>2015</v>
      </c>
      <c r="BF21" s="15">
        <v>2008</v>
      </c>
      <c r="BG21" s="16">
        <v>2009</v>
      </c>
      <c r="BH21" s="16">
        <v>2010</v>
      </c>
      <c r="BI21" s="18">
        <v>2011</v>
      </c>
      <c r="BJ21" s="18">
        <v>2012</v>
      </c>
      <c r="BK21" s="18">
        <v>2013</v>
      </c>
      <c r="BL21" s="18">
        <v>2014</v>
      </c>
      <c r="BM21" s="17">
        <v>2015</v>
      </c>
      <c r="BN21" s="15">
        <v>2008</v>
      </c>
      <c r="BO21" s="16">
        <v>2009</v>
      </c>
      <c r="BP21" s="16">
        <v>2010</v>
      </c>
      <c r="BQ21" s="18">
        <v>2011</v>
      </c>
      <c r="BR21" s="18">
        <v>2012</v>
      </c>
      <c r="BS21" s="18">
        <v>2013</v>
      </c>
      <c r="BT21" s="18">
        <v>2014</v>
      </c>
      <c r="BU21" s="17">
        <v>2015</v>
      </c>
    </row>
    <row r="22" spans="1:83" s="112" customFormat="1" ht="14.25" thickBot="1">
      <c r="A22" s="111" t="s">
        <v>0</v>
      </c>
      <c r="B22" s="113">
        <f>B7/$B$7</f>
        <v>1</v>
      </c>
      <c r="C22" s="114">
        <f>C7/$C$7</f>
        <v>1</v>
      </c>
      <c r="D22" s="114">
        <f>D7/$D$7</f>
        <v>1</v>
      </c>
      <c r="E22" s="115">
        <f>E7/$E$7</f>
        <v>1</v>
      </c>
      <c r="F22" s="115">
        <f>F7/$F$7</f>
        <v>1</v>
      </c>
      <c r="G22" s="115">
        <f>G7/$G$7</f>
        <v>1</v>
      </c>
      <c r="H22" s="115">
        <f>SUM(H23:H32)</f>
        <v>0.99999999999999978</v>
      </c>
      <c r="I22" s="129">
        <f>I7/$I$7</f>
        <v>1</v>
      </c>
      <c r="J22" s="125">
        <f>J7/$J$7</f>
        <v>1</v>
      </c>
      <c r="K22" s="114">
        <f>K7/$K$7</f>
        <v>1</v>
      </c>
      <c r="L22" s="114">
        <f>L7/$L$7</f>
        <v>1</v>
      </c>
      <c r="M22" s="115">
        <f>M7/$M$7</f>
        <v>1</v>
      </c>
      <c r="N22" s="116">
        <f>N7/$N$7</f>
        <v>1</v>
      </c>
      <c r="O22" s="133">
        <f>O7/$O$7</f>
        <v>1</v>
      </c>
      <c r="P22" s="115">
        <f>SUM(P23:P32)</f>
        <v>1</v>
      </c>
      <c r="Q22" s="129">
        <f>Q7/$Q$7</f>
        <v>1</v>
      </c>
      <c r="R22" s="113">
        <f>R7/$R$7</f>
        <v>1</v>
      </c>
      <c r="S22" s="114">
        <f>S7/$S$7</f>
        <v>1</v>
      </c>
      <c r="T22" s="114">
        <f>T7/$T$7</f>
        <v>1</v>
      </c>
      <c r="U22" s="115">
        <f>U7/$U$7</f>
        <v>1</v>
      </c>
      <c r="V22" s="116">
        <f>V7/$V$7</f>
        <v>1</v>
      </c>
      <c r="W22" s="133">
        <f>W7/$W$7</f>
        <v>1</v>
      </c>
      <c r="X22" s="133">
        <f>SUM(X23:X32)</f>
        <v>0.99999999999999989</v>
      </c>
      <c r="Y22" s="129">
        <f t="shared" ref="X22:Y32" si="0">Y7/$Y$7</f>
        <v>1</v>
      </c>
      <c r="Z22" s="125">
        <f>Z7/$Z$7</f>
        <v>1</v>
      </c>
      <c r="AA22" s="114">
        <f>AA7/$AA$7</f>
        <v>1</v>
      </c>
      <c r="AB22" s="114">
        <f>AB7/$AB$7</f>
        <v>1</v>
      </c>
      <c r="AC22" s="115">
        <f>AC7/$AC$7</f>
        <v>1</v>
      </c>
      <c r="AD22" s="116">
        <f>AD7/$AD$7</f>
        <v>1</v>
      </c>
      <c r="AE22" s="116">
        <f>AE7/$AE$7</f>
        <v>1</v>
      </c>
      <c r="AF22" s="115">
        <f>SUM(AF23:AF32)</f>
        <v>1</v>
      </c>
      <c r="AG22" s="129">
        <f t="shared" ref="AF22:AG32" si="1">AG7/$AG$7</f>
        <v>1</v>
      </c>
      <c r="AH22" s="125">
        <f>AH7/$AH$7</f>
        <v>1</v>
      </c>
      <c r="AI22" s="114">
        <f>AI7/$AI$7</f>
        <v>1</v>
      </c>
      <c r="AJ22" s="114">
        <f>AJ7/$AJ$7</f>
        <v>1</v>
      </c>
      <c r="AK22" s="115">
        <f>AK7/$AK$7</f>
        <v>1</v>
      </c>
      <c r="AL22" s="116">
        <f>AL7/$AL$7</f>
        <v>1</v>
      </c>
      <c r="AM22" s="116">
        <f>AM7/$AM$7</f>
        <v>1</v>
      </c>
      <c r="AN22" s="115">
        <f>SUM(AN23:AN32)</f>
        <v>1</v>
      </c>
      <c r="AO22" s="129">
        <f t="shared" ref="AN22:AO32" si="2">AO7/$AO$7</f>
        <v>1</v>
      </c>
      <c r="AP22" s="125">
        <f>AP7/$AP$7</f>
        <v>1</v>
      </c>
      <c r="AQ22" s="114">
        <f>AQ7/$AQ$7</f>
        <v>1</v>
      </c>
      <c r="AR22" s="114">
        <f>AR7/$AR$7</f>
        <v>1</v>
      </c>
      <c r="AS22" s="115">
        <f>AS7/$AS$7</f>
        <v>1</v>
      </c>
      <c r="AT22" s="116">
        <f>AT7/$AT$7</f>
        <v>1</v>
      </c>
      <c r="AU22" s="116">
        <f>AU7/$AU$7</f>
        <v>1</v>
      </c>
      <c r="AV22" s="115">
        <f>SUM(AV23:AV32)</f>
        <v>0.99999999999999989</v>
      </c>
      <c r="AW22" s="129">
        <f t="shared" ref="AV22:AW32" si="3">AW7/$AW$7</f>
        <v>1</v>
      </c>
      <c r="AX22" s="125">
        <f>AX7/$AX$7</f>
        <v>1</v>
      </c>
      <c r="AY22" s="114">
        <f>AY7/$AY$7</f>
        <v>1</v>
      </c>
      <c r="AZ22" s="114">
        <f>AZ7/$AZ$7</f>
        <v>1</v>
      </c>
      <c r="BA22" s="115">
        <f>BA7/$BA$7</f>
        <v>1</v>
      </c>
      <c r="BB22" s="116">
        <f>BB7/$BB$7</f>
        <v>1</v>
      </c>
      <c r="BC22" s="116">
        <f>BC7/$BC$7</f>
        <v>1</v>
      </c>
      <c r="BD22" s="115">
        <f>SUM(BD23:BD32)</f>
        <v>1</v>
      </c>
      <c r="BE22" s="129">
        <f t="shared" ref="BD22:BE32" si="4">BE7/$BE$7</f>
        <v>1</v>
      </c>
      <c r="BF22" s="125">
        <f>BF7/$BF$7</f>
        <v>1</v>
      </c>
      <c r="BG22" s="114">
        <f>BG7/$BG$7</f>
        <v>1</v>
      </c>
      <c r="BH22" s="114">
        <f>BH7/$BH$7</f>
        <v>1</v>
      </c>
      <c r="BI22" s="115">
        <f>BI7/$BI$7</f>
        <v>1</v>
      </c>
      <c r="BJ22" s="116">
        <f>BJ7/$BJ$7</f>
        <v>1</v>
      </c>
      <c r="BK22" s="116">
        <f>BK7/$BK$7</f>
        <v>1</v>
      </c>
      <c r="BL22" s="115">
        <f>SUM(BL23:BL32)</f>
        <v>1</v>
      </c>
      <c r="BM22" s="129">
        <f t="shared" ref="BL22:BM32" si="5">BM7/$BM$7</f>
        <v>1</v>
      </c>
      <c r="BN22" s="125">
        <f>BN7/$BN$7</f>
        <v>1</v>
      </c>
      <c r="BO22" s="114">
        <f>BO7/$BO$7</f>
        <v>1</v>
      </c>
      <c r="BP22" s="114">
        <f>BP7/$BP$7</f>
        <v>1</v>
      </c>
      <c r="BQ22" s="115">
        <f>BQ7/$BQ$7</f>
        <v>1</v>
      </c>
      <c r="BR22" s="116">
        <f>BR7/$BR$7</f>
        <v>1</v>
      </c>
      <c r="BS22" s="116">
        <f>BS7/$BS$7</f>
        <v>1</v>
      </c>
      <c r="BT22" s="115">
        <f>SUM(BT23:BT32)</f>
        <v>1.0000000000000002</v>
      </c>
      <c r="BU22" s="129">
        <f t="shared" ref="BT22:BU32" si="6">BU7/$BU$7</f>
        <v>1</v>
      </c>
    </row>
    <row r="23" spans="1:83" s="5" customFormat="1" ht="13.5">
      <c r="A23" s="92" t="s">
        <v>38</v>
      </c>
      <c r="B23" s="118">
        <f t="shared" ref="B23:B32" si="7">B8/$B$7</f>
        <v>6.5641924104656121E-2</v>
      </c>
      <c r="C23" s="119">
        <f t="shared" ref="C23:C32" si="8">C8/$C$7</f>
        <v>6.0393832835318545E-2</v>
      </c>
      <c r="D23" s="119">
        <f t="shared" ref="D23:D32" si="9">D8/$D$7</f>
        <v>6.2712592075192142E-2</v>
      </c>
      <c r="E23" s="119">
        <f t="shared" ref="E23:E32" si="10">E8/$E$7</f>
        <v>7.3337512166414362E-2</v>
      </c>
      <c r="F23" s="120">
        <f t="shared" ref="F23:F32" si="11">F8/$F$7</f>
        <v>5.3205068925462014E-2</v>
      </c>
      <c r="G23" s="120">
        <f>G8/$G$7</f>
        <v>6.1279977542003657E-2</v>
      </c>
      <c r="H23" s="415">
        <f>H8/$H$7</f>
        <v>5.3396740394430701E-2</v>
      </c>
      <c r="I23" s="130">
        <f>I8/$I$7</f>
        <v>4.7602410844234389E-2</v>
      </c>
      <c r="J23" s="126">
        <f t="shared" ref="J23:J32" si="12">J8/$J$7</f>
        <v>7.5863912459903995E-2</v>
      </c>
      <c r="K23" s="120">
        <f t="shared" ref="K23:K32" si="13">K8/$K$7</f>
        <v>6.8508393574827395E-2</v>
      </c>
      <c r="L23" s="120">
        <f t="shared" ref="L23:L32" si="14">L8/$L$7</f>
        <v>6.7854547211931834E-2</v>
      </c>
      <c r="M23" s="120">
        <f t="shared" ref="M23:M32" si="15">M8/$M$7</f>
        <v>7.8221494131307828E-2</v>
      </c>
      <c r="N23" s="121">
        <f t="shared" ref="N23:N32" si="16">N8/$N$7</f>
        <v>5.5725359612362933E-2</v>
      </c>
      <c r="O23" s="134">
        <f t="shared" ref="O23:O32" si="17">O8/$O$7</f>
        <v>6.2235540506527486E-2</v>
      </c>
      <c r="P23" s="415">
        <f>P8/$P$7</f>
        <v>5.573902941020363E-2</v>
      </c>
      <c r="Q23" s="130">
        <f>Q8/$Q$7</f>
        <v>4.9998677136320405E-2</v>
      </c>
      <c r="R23" s="135">
        <f t="shared" ref="R23:R32" si="18">R8/$R$7</f>
        <v>6.9931204757130203E-2</v>
      </c>
      <c r="S23" s="120">
        <f t="shared" ref="S23:S32" si="19">S8/$S$7</f>
        <v>6.5068519339889566E-2</v>
      </c>
      <c r="T23" s="120">
        <f t="shared" ref="T23:T32" si="20">T8/$T$7</f>
        <v>6.6913977349778372E-2</v>
      </c>
      <c r="U23" s="120">
        <f t="shared" ref="U23:U32" si="21">U8/$U$7</f>
        <v>7.6578830229076161E-2</v>
      </c>
      <c r="V23" s="121">
        <f t="shared" ref="V23:V32" si="22">V8/$V$7</f>
        <v>5.0997924856173979E-2</v>
      </c>
      <c r="W23" s="134">
        <f t="shared" ref="W23:W32" si="23">W8/$W$7</f>
        <v>6.2134407484239935E-2</v>
      </c>
      <c r="X23" s="134">
        <f>X8/$X$7</f>
        <v>5.7894468377146402E-2</v>
      </c>
      <c r="Y23" s="130">
        <f t="shared" si="0"/>
        <v>5.1155549644979995E-2</v>
      </c>
      <c r="Z23" s="126">
        <f t="shared" ref="Z23:Z32" si="24">Z8/$Z$7</f>
        <v>0.10538741435751402</v>
      </c>
      <c r="AA23" s="120">
        <f t="shared" ref="AA23:AA32" si="25">AA8/$AA$7</f>
        <v>9.4782612201454619E-2</v>
      </c>
      <c r="AB23" s="120">
        <f t="shared" ref="AB23:AB32" si="26">AB8/$AB$7</f>
        <v>9.8636378131028893E-2</v>
      </c>
      <c r="AC23" s="120">
        <f t="shared" ref="AC23:AC32" si="27">AC8/$AC$7</f>
        <v>0.11653532018939379</v>
      </c>
      <c r="AD23" s="121">
        <f t="shared" ref="AD23:AD32" si="28">AD8/$AD$7</f>
        <v>8.355989125219894E-2</v>
      </c>
      <c r="AE23" s="121">
        <f t="shared" ref="AE23:AE32" si="29">AE8/$AE$7</f>
        <v>9.8204855610217065E-2</v>
      </c>
      <c r="AF23" s="134">
        <f>AF8/$AF$7</f>
        <v>8.451119161773421E-2</v>
      </c>
      <c r="AG23" s="130">
        <f t="shared" si="1"/>
        <v>7.5032473320938278E-2</v>
      </c>
      <c r="AH23" s="126">
        <f t="shared" ref="AH23:AH32" si="30">AH8/$AH$7</f>
        <v>0.10944823752913946</v>
      </c>
      <c r="AI23" s="120">
        <f t="shared" ref="AI23:AI32" si="31">AI8/$AI$7</f>
        <v>9.9119624339822104E-2</v>
      </c>
      <c r="AJ23" s="120">
        <f t="shared" ref="AJ23:AJ32" si="32">AJ8/$AJ$7</f>
        <v>9.8857578365476456E-2</v>
      </c>
      <c r="AK23" s="120">
        <f t="shared" ref="AK23:AK32" si="33">AK8/$AK$7</f>
        <v>0.12755611330912853</v>
      </c>
      <c r="AL23" s="121">
        <f t="shared" ref="AL23:AL32" si="34">AL8/$AL$7</f>
        <v>8.0072445911980678E-2</v>
      </c>
      <c r="AM23" s="121">
        <f t="shared" ref="AM23:AM32" si="35">AM8/$AM$7</f>
        <v>9.4791266507547656E-2</v>
      </c>
      <c r="AN23" s="134">
        <f>AN8/$AN$7</f>
        <v>8.0736409821802899E-2</v>
      </c>
      <c r="AO23" s="130">
        <f t="shared" si="2"/>
        <v>8.0197012847949736E-2</v>
      </c>
      <c r="AP23" s="126">
        <f t="shared" ref="AP23:AP32" si="36">AP8/$AP$7</f>
        <v>2.7675863763224769E-3</v>
      </c>
      <c r="AQ23" s="120">
        <f t="shared" ref="AQ23:AQ32" si="37">AQ8/$AQ$7</f>
        <v>2.4890148287844993E-3</v>
      </c>
      <c r="AR23" s="120">
        <f t="shared" ref="AR23:AR32" si="38">AR8/$AR$7</f>
        <v>3.259387992940579E-3</v>
      </c>
      <c r="AS23" s="120">
        <f t="shared" ref="AS23:AS32" si="39">AS8/$AS$7</f>
        <v>3.7551302326891238E-3</v>
      </c>
      <c r="AT23" s="121">
        <f t="shared" ref="AT23:AT32" si="40">AT8/$AT$7</f>
        <v>3.0030852036284817E-3</v>
      </c>
      <c r="AU23" s="121">
        <f t="shared" ref="AU23:AU32" si="41">AU8/$AU$7</f>
        <v>3.3332003775942988E-3</v>
      </c>
      <c r="AV23" s="134">
        <f>AV8/$AV$7</f>
        <v>7.7275175523508037E-3</v>
      </c>
      <c r="AW23" s="130">
        <f t="shared" si="3"/>
        <v>2.6718110142075046E-3</v>
      </c>
      <c r="AX23" s="126">
        <f t="shared" ref="AX23:AX32" si="42">AX8/$AX$7</f>
        <v>9.6342253752365478E-2</v>
      </c>
      <c r="AY23" s="120">
        <f t="shared" ref="AY23:AY32" si="43">AY8/$AY$7</f>
        <v>8.3138173302107723E-2</v>
      </c>
      <c r="AZ23" s="120">
        <f t="shared" ref="AZ23:AZ32" si="44">AZ8/$AZ$7</f>
        <v>8.8783912498346954E-2</v>
      </c>
      <c r="BA23" s="120">
        <f t="shared" ref="BA23:BA32" si="45">BA8/$BA$7</f>
        <v>0.11378115351042903</v>
      </c>
      <c r="BB23" s="121">
        <f t="shared" ref="BB23:BB32" si="46">BB8/$BB$7</f>
        <v>8.8767507857556993E-2</v>
      </c>
      <c r="BC23" s="121">
        <f t="shared" ref="BC23:BC32" si="47">BC8/$BC$7</f>
        <v>0.10166551411222671</v>
      </c>
      <c r="BD23" s="134">
        <f>BD8/$BD$7</f>
        <v>7.4676635183029555E-2</v>
      </c>
      <c r="BE23" s="130">
        <f t="shared" si="4"/>
        <v>7.6920248846498285E-2</v>
      </c>
      <c r="BF23" s="126">
        <f t="shared" ref="BF23:BF32" si="48">BF8/$BF$7</f>
        <v>9.5572224898492875E-2</v>
      </c>
      <c r="BG23" s="120">
        <f t="shared" ref="BG23:BG32" si="49">BG8/$BG$7</f>
        <v>8.8891083730462478E-2</v>
      </c>
      <c r="BH23" s="120">
        <f t="shared" ref="BH23:BH32" si="50">BH8/$BH$7</f>
        <v>8.9464860903900587E-2</v>
      </c>
      <c r="BI23" s="120">
        <f t="shared" ref="BI23:BI32" si="51">BI8/$BI$7</f>
        <v>0.10507912245769102</v>
      </c>
      <c r="BJ23" s="121">
        <f t="shared" ref="BJ23:BJ32" si="52">BJ8/$BJ$7</f>
        <v>7.7217548861037461E-2</v>
      </c>
      <c r="BK23" s="121">
        <f t="shared" ref="BK23:BK32" si="53">BK8/$BK$7</f>
        <v>8.829325230491511E-2</v>
      </c>
      <c r="BL23" s="134">
        <f>BL8/$BL$7</f>
        <v>7.9896317399528294E-2</v>
      </c>
      <c r="BM23" s="130">
        <f t="shared" si="5"/>
        <v>7.259831043932069E-2</v>
      </c>
      <c r="BN23" s="126">
        <f t="shared" ref="BN23:BN32" si="54">BN8/$BN$7</f>
        <v>6.856932019729943E-2</v>
      </c>
      <c r="BO23" s="120">
        <f t="shared" ref="BO23:BO32" si="55">BO8/$BO$7</f>
        <v>6.1260498115990061E-2</v>
      </c>
      <c r="BP23" s="120">
        <f t="shared" ref="BP23:BP32" si="56">BP8/$BP$7</f>
        <v>7.5294088258743536E-2</v>
      </c>
      <c r="BQ23" s="120">
        <f t="shared" ref="BQ23:BQ32" si="57">BQ8/$BQ$7</f>
        <v>7.8568865986106129E-2</v>
      </c>
      <c r="BR23" s="121">
        <f t="shared" ref="BR23:BR32" si="58">BR8/$BR$7</f>
        <v>6.5441980184055573E-2</v>
      </c>
      <c r="BS23" s="121">
        <f t="shared" ref="BS23:BS32" si="59">BS8/$BS$7</f>
        <v>7.0002810831069046E-2</v>
      </c>
      <c r="BT23" s="134">
        <f>BT8/$BT$7</f>
        <v>6.01739610658567E-2</v>
      </c>
      <c r="BU23" s="130">
        <f t="shared" si="6"/>
        <v>4.992852422758965E-2</v>
      </c>
    </row>
    <row r="24" spans="1:83" s="5" customFormat="1" ht="13.5">
      <c r="A24" s="93" t="s">
        <v>39</v>
      </c>
      <c r="B24" s="122">
        <f t="shared" si="7"/>
        <v>0.25262661462032848</v>
      </c>
      <c r="C24" s="117">
        <f t="shared" si="8"/>
        <v>0.26284831410959286</v>
      </c>
      <c r="D24" s="117">
        <f t="shared" si="9"/>
        <v>0.31289109290302514</v>
      </c>
      <c r="E24" s="117">
        <f t="shared" si="10"/>
        <v>0.32452591824411564</v>
      </c>
      <c r="F24" s="106">
        <f t="shared" si="11"/>
        <v>0.28590027763944631</v>
      </c>
      <c r="G24" s="106">
        <f>G9/$G$7</f>
        <v>0.28607867851221475</v>
      </c>
      <c r="H24" s="416">
        <f t="shared" ref="H24:H32" si="60">H9/$H$7</f>
        <v>0.28577527479823034</v>
      </c>
      <c r="I24" s="131">
        <f t="shared" ref="H24:I32" si="61">I9/$I$7</f>
        <v>0.27380858708842026</v>
      </c>
      <c r="J24" s="127">
        <f t="shared" si="12"/>
        <v>0.27438178219623727</v>
      </c>
      <c r="K24" s="106">
        <f t="shared" si="13"/>
        <v>0.27406186406954003</v>
      </c>
      <c r="L24" s="106">
        <f t="shared" si="14"/>
        <v>0.33407932132441365</v>
      </c>
      <c r="M24" s="106">
        <f t="shared" si="15"/>
        <v>0.34232003786730175</v>
      </c>
      <c r="N24" s="28">
        <f t="shared" si="16"/>
        <v>0.29432096848507966</v>
      </c>
      <c r="O24" s="86">
        <f t="shared" si="17"/>
        <v>0.29928622649842568</v>
      </c>
      <c r="P24" s="416">
        <f t="shared" ref="P24:P32" si="62">P9/$P$7</f>
        <v>0.29163840841673205</v>
      </c>
      <c r="Q24" s="131">
        <f t="shared" ref="Q24:Q32" si="63">Q9/$Q$7</f>
        <v>0.28081610941614366</v>
      </c>
      <c r="R24" s="105">
        <f t="shared" si="18"/>
        <v>0.31301159337973783</v>
      </c>
      <c r="S24" s="106">
        <f t="shared" si="19"/>
        <v>0.31954598290075398</v>
      </c>
      <c r="T24" s="106">
        <f t="shared" si="20"/>
        <v>0.36043850948615791</v>
      </c>
      <c r="U24" s="106">
        <f t="shared" si="21"/>
        <v>0.3871467934120833</v>
      </c>
      <c r="V24" s="28">
        <f t="shared" si="22"/>
        <v>0.35675602719619387</v>
      </c>
      <c r="W24" s="86">
        <f t="shared" si="23"/>
        <v>0.35256134378470561</v>
      </c>
      <c r="X24" s="86">
        <f t="shared" ref="X24:X32" si="64">X9/$X$7</f>
        <v>0.34220414775107305</v>
      </c>
      <c r="Y24" s="131">
        <f t="shared" si="0"/>
        <v>0.34108951823669548</v>
      </c>
      <c r="Z24" s="127">
        <f t="shared" si="24"/>
        <v>0.21091477735996006</v>
      </c>
      <c r="AA24" s="106">
        <f t="shared" si="25"/>
        <v>0.21164266477446825</v>
      </c>
      <c r="AB24" s="106">
        <f t="shared" si="26"/>
        <v>0.27434668920103955</v>
      </c>
      <c r="AC24" s="106">
        <f t="shared" si="27"/>
        <v>0.27701430010712136</v>
      </c>
      <c r="AD24" s="28">
        <f t="shared" si="28"/>
        <v>0.24933334325105344</v>
      </c>
      <c r="AE24" s="28">
        <f t="shared" si="29"/>
        <v>0.23830046693904777</v>
      </c>
      <c r="AF24" s="86">
        <f t="shared" ref="AF24:AF32" si="65">AF9/$AF$7</f>
        <v>0.2238054193826429</v>
      </c>
      <c r="AG24" s="131">
        <f t="shared" si="1"/>
        <v>0.22118629498510051</v>
      </c>
      <c r="AH24" s="127">
        <f t="shared" si="30"/>
        <v>0.25365228428501507</v>
      </c>
      <c r="AI24" s="106">
        <f t="shared" si="31"/>
        <v>0.25054880695494691</v>
      </c>
      <c r="AJ24" s="106">
        <f t="shared" si="32"/>
        <v>0.32482901093187816</v>
      </c>
      <c r="AK24" s="106">
        <f t="shared" si="33"/>
        <v>0.34039487675668428</v>
      </c>
      <c r="AL24" s="28">
        <f t="shared" si="34"/>
        <v>0.29984440673908908</v>
      </c>
      <c r="AM24" s="28">
        <f t="shared" si="35"/>
        <v>0.32352431812886118</v>
      </c>
      <c r="AN24" s="86">
        <f t="shared" ref="AN24:AN32" si="66">AN9/$AN$7</f>
        <v>0.34560532773152181</v>
      </c>
      <c r="AO24" s="131">
        <f t="shared" si="2"/>
        <v>0.31566111759092352</v>
      </c>
      <c r="AP24" s="127">
        <f t="shared" si="36"/>
        <v>0.16930766039878695</v>
      </c>
      <c r="AQ24" s="106">
        <f t="shared" si="37"/>
        <v>0.19125990275436472</v>
      </c>
      <c r="AR24" s="106">
        <f t="shared" si="38"/>
        <v>0.21169769931798674</v>
      </c>
      <c r="AS24" s="106">
        <f t="shared" si="39"/>
        <v>0.21840376950748286</v>
      </c>
      <c r="AT24" s="28">
        <f t="shared" si="40"/>
        <v>0.18709458529835282</v>
      </c>
      <c r="AU24" s="28">
        <f t="shared" si="41"/>
        <v>0.18126254769787137</v>
      </c>
      <c r="AV24" s="86">
        <f t="shared" ref="AV24:AV32" si="67">AV9/$AV$7</f>
        <v>0.17605202024889954</v>
      </c>
      <c r="AW24" s="131">
        <f t="shared" si="3"/>
        <v>0.17575262524976376</v>
      </c>
      <c r="AX24" s="127">
        <f t="shared" si="42"/>
        <v>0.34018509077397668</v>
      </c>
      <c r="AY24" s="106">
        <f t="shared" si="43"/>
        <v>0.34122653459624547</v>
      </c>
      <c r="AZ24" s="106">
        <f t="shared" si="44"/>
        <v>0.39721418252611806</v>
      </c>
      <c r="BA24" s="106">
        <f t="shared" si="45"/>
        <v>0.41976301835663199</v>
      </c>
      <c r="BB24" s="28">
        <f t="shared" si="46"/>
        <v>0.3721518865363953</v>
      </c>
      <c r="BC24" s="28">
        <f t="shared" si="47"/>
        <v>0.38368099627389363</v>
      </c>
      <c r="BD24" s="86">
        <f t="shared" ref="BD24:BD32" si="68">BD9/$BD$7</f>
        <v>0.42399917710261992</v>
      </c>
      <c r="BE24" s="131">
        <f t="shared" si="4"/>
        <v>0.37743207010559432</v>
      </c>
      <c r="BF24" s="127">
        <f t="shared" si="48"/>
        <v>0.28440988232055603</v>
      </c>
      <c r="BG24" s="106">
        <f t="shared" si="49"/>
        <v>0.28621557185225421</v>
      </c>
      <c r="BH24" s="106">
        <f t="shared" si="50"/>
        <v>0.35579290312037071</v>
      </c>
      <c r="BI24" s="106">
        <f t="shared" si="51"/>
        <v>0.38276814857794283</v>
      </c>
      <c r="BJ24" s="28">
        <f t="shared" si="52"/>
        <v>0.34801810917201498</v>
      </c>
      <c r="BK24" s="28">
        <f t="shared" si="53"/>
        <v>0.33653414487767763</v>
      </c>
      <c r="BL24" s="86">
        <f t="shared" ref="BL24:BL32" si="69">BL9/$BL$7</f>
        <v>0.29824626952805733</v>
      </c>
      <c r="BM24" s="131">
        <f t="shared" si="5"/>
        <v>0.30943352591066975</v>
      </c>
      <c r="BN24" s="127">
        <f t="shared" si="54"/>
        <v>0.2917675388061054</v>
      </c>
      <c r="BO24" s="106">
        <f t="shared" si="55"/>
        <v>0.31263592413046964</v>
      </c>
      <c r="BP24" s="106">
        <f t="shared" si="56"/>
        <v>0.38040272032940381</v>
      </c>
      <c r="BQ24" s="106">
        <f t="shared" si="57"/>
        <v>0.39388392420338542</v>
      </c>
      <c r="BR24" s="28">
        <f t="shared" si="58"/>
        <v>0.33230492577835757</v>
      </c>
      <c r="BS24" s="28">
        <f t="shared" si="59"/>
        <v>0.33079546519254194</v>
      </c>
      <c r="BT24" s="86">
        <f t="shared" ref="BT24:BT32" si="70">BT9/$BT$7</f>
        <v>0.32238207004464081</v>
      </c>
      <c r="BU24" s="131">
        <f t="shared" si="6"/>
        <v>0.3240971126485146</v>
      </c>
    </row>
    <row r="25" spans="1:83" s="5" customFormat="1" ht="13.5">
      <c r="A25" s="93" t="s">
        <v>40</v>
      </c>
      <c r="B25" s="122">
        <f t="shared" si="7"/>
        <v>0.12517966390807372</v>
      </c>
      <c r="C25" s="117">
        <f t="shared" si="8"/>
        <v>0.1135465023620099</v>
      </c>
      <c r="D25" s="117">
        <f t="shared" si="9"/>
        <v>0.10052982148240168</v>
      </c>
      <c r="E25" s="117">
        <f t="shared" si="10"/>
        <v>9.0621585286312575E-2</v>
      </c>
      <c r="F25" s="106">
        <f t="shared" si="11"/>
        <v>8.508066592877106E-2</v>
      </c>
      <c r="G25" s="106">
        <f t="shared" ref="G25:G32" si="71">G10/$G$7</f>
        <v>7.9968315130148793E-2</v>
      </c>
      <c r="H25" s="416">
        <f t="shared" si="60"/>
        <v>7.0408731974360886E-2</v>
      </c>
      <c r="I25" s="131">
        <f t="shared" si="61"/>
        <v>6.6779900097725289E-2</v>
      </c>
      <c r="J25" s="127">
        <f t="shared" si="12"/>
        <v>0.11253042746320269</v>
      </c>
      <c r="K25" s="106">
        <f t="shared" si="13"/>
        <v>0.11218025487196995</v>
      </c>
      <c r="L25" s="106">
        <f t="shared" si="14"/>
        <v>9.7528016372081944E-2</v>
      </c>
      <c r="M25" s="106">
        <f t="shared" si="15"/>
        <v>7.9268022099120636E-2</v>
      </c>
      <c r="N25" s="28">
        <f t="shared" si="16"/>
        <v>8.1048010760945324E-2</v>
      </c>
      <c r="O25" s="86">
        <f t="shared" si="17"/>
        <v>7.6248232979216818E-2</v>
      </c>
      <c r="P25" s="416">
        <f t="shared" si="62"/>
        <v>7.3037501400626287E-2</v>
      </c>
      <c r="Q25" s="131">
        <f t="shared" si="63"/>
        <v>6.6221163312394943E-2</v>
      </c>
      <c r="R25" s="105">
        <f t="shared" si="18"/>
        <v>0.10873744018329944</v>
      </c>
      <c r="S25" s="106">
        <f t="shared" si="19"/>
        <v>0.10207928666472936</v>
      </c>
      <c r="T25" s="106">
        <f t="shared" si="20"/>
        <v>0.10058857701094033</v>
      </c>
      <c r="U25" s="106">
        <f t="shared" si="21"/>
        <v>8.1556187484135359E-2</v>
      </c>
      <c r="V25" s="28">
        <f t="shared" si="22"/>
        <v>7.8627705700740638E-2</v>
      </c>
      <c r="W25" s="86">
        <f t="shared" si="23"/>
        <v>7.6694439205863357E-2</v>
      </c>
      <c r="X25" s="86">
        <f t="shared" si="64"/>
        <v>6.5649282096226447E-2</v>
      </c>
      <c r="Y25" s="131">
        <f t="shared" si="0"/>
        <v>6.372580197516016E-2</v>
      </c>
      <c r="Z25" s="127">
        <f t="shared" si="24"/>
        <v>0.1155225357883165</v>
      </c>
      <c r="AA25" s="106">
        <f t="shared" si="25"/>
        <v>0.11545904626747731</v>
      </c>
      <c r="AB25" s="106">
        <f t="shared" si="26"/>
        <v>9.728311994770325E-2</v>
      </c>
      <c r="AC25" s="106">
        <f t="shared" si="27"/>
        <v>8.9970013977548322E-2</v>
      </c>
      <c r="AD25" s="28">
        <f t="shared" si="28"/>
        <v>8.6596573179757441E-2</v>
      </c>
      <c r="AE25" s="28">
        <f t="shared" si="29"/>
        <v>7.9489076961560906E-2</v>
      </c>
      <c r="AF25" s="86">
        <f t="shared" si="65"/>
        <v>7.0344906534504134E-2</v>
      </c>
      <c r="AG25" s="131">
        <f t="shared" si="1"/>
        <v>6.9430825459083592E-2</v>
      </c>
      <c r="AH25" s="127">
        <f t="shared" si="30"/>
        <v>0.13220812835466772</v>
      </c>
      <c r="AI25" s="106">
        <f t="shared" si="31"/>
        <v>0.13102830950843095</v>
      </c>
      <c r="AJ25" s="106">
        <f t="shared" si="32"/>
        <v>0.11914191354146769</v>
      </c>
      <c r="AK25" s="106">
        <f t="shared" si="33"/>
        <v>9.9175184649429524E-2</v>
      </c>
      <c r="AL25" s="28">
        <f t="shared" si="34"/>
        <v>9.9878904792413251E-2</v>
      </c>
      <c r="AM25" s="28">
        <f t="shared" si="35"/>
        <v>9.2691021531446982E-2</v>
      </c>
      <c r="AN25" s="86">
        <f t="shared" si="66"/>
        <v>8.0822059837805924E-2</v>
      </c>
      <c r="AO25" s="131">
        <f t="shared" si="2"/>
        <v>7.8552750070564406E-2</v>
      </c>
      <c r="AP25" s="127">
        <f t="shared" si="36"/>
        <v>0.15687446386068632</v>
      </c>
      <c r="AQ25" s="106">
        <f t="shared" si="37"/>
        <v>0.12399819328853688</v>
      </c>
      <c r="AR25" s="106">
        <f t="shared" si="38"/>
        <v>0.10753285317727036</v>
      </c>
      <c r="AS25" s="106">
        <f t="shared" si="39"/>
        <v>0.10922856418701096</v>
      </c>
      <c r="AT25" s="28">
        <f t="shared" si="40"/>
        <v>9.152674719554775E-2</v>
      </c>
      <c r="AU25" s="28">
        <f t="shared" si="41"/>
        <v>8.8863627298472331E-2</v>
      </c>
      <c r="AV25" s="86">
        <f t="shared" si="67"/>
        <v>7.5454113207690118E-2</v>
      </c>
      <c r="AW25" s="131">
        <f t="shared" si="3"/>
        <v>7.0659859143594905E-2</v>
      </c>
      <c r="AX25" s="127">
        <f t="shared" si="42"/>
        <v>0.10254823852687792</v>
      </c>
      <c r="AY25" s="106">
        <f t="shared" si="43"/>
        <v>0.10107889617262339</v>
      </c>
      <c r="AZ25" s="106">
        <f t="shared" si="44"/>
        <v>9.032061508278609E-2</v>
      </c>
      <c r="BA25" s="106">
        <f t="shared" si="45"/>
        <v>7.8209479265734724E-2</v>
      </c>
      <c r="BB25" s="28">
        <f t="shared" si="46"/>
        <v>7.5739300954470332E-2</v>
      </c>
      <c r="BC25" s="28">
        <f t="shared" si="47"/>
        <v>6.8965064470102172E-2</v>
      </c>
      <c r="BD25" s="86">
        <f t="shared" si="68"/>
        <v>6.0374887046918152E-2</v>
      </c>
      <c r="BE25" s="131">
        <f t="shared" si="4"/>
        <v>5.7186637499770224E-2</v>
      </c>
      <c r="BF25" s="127">
        <f t="shared" si="48"/>
        <v>0.12600646892849771</v>
      </c>
      <c r="BG25" s="106">
        <f t="shared" si="49"/>
        <v>0.12438715907937371</v>
      </c>
      <c r="BH25" s="106">
        <f t="shared" si="50"/>
        <v>0.11471935642024576</v>
      </c>
      <c r="BI25" s="106">
        <f t="shared" si="51"/>
        <v>9.7096585375828465E-2</v>
      </c>
      <c r="BJ25" s="28">
        <f t="shared" si="52"/>
        <v>9.3408960544358363E-2</v>
      </c>
      <c r="BK25" s="28">
        <f t="shared" si="53"/>
        <v>8.4493863798537905E-2</v>
      </c>
      <c r="BL25" s="86">
        <f t="shared" si="69"/>
        <v>7.9254139130840909E-2</v>
      </c>
      <c r="BM25" s="131">
        <f t="shared" si="5"/>
        <v>7.795673118880142E-2</v>
      </c>
      <c r="BN25" s="127">
        <f t="shared" si="54"/>
        <v>0.1046934134268909</v>
      </c>
      <c r="BO25" s="106">
        <f t="shared" si="55"/>
        <v>8.9986986396065644E-2</v>
      </c>
      <c r="BP25" s="106">
        <f t="shared" si="56"/>
        <v>7.2396400372203018E-2</v>
      </c>
      <c r="BQ25" s="106">
        <f t="shared" si="57"/>
        <v>6.4764684778709114E-2</v>
      </c>
      <c r="BR25" s="28">
        <f t="shared" si="58"/>
        <v>6.7128568574215758E-2</v>
      </c>
      <c r="BS25" s="28">
        <f t="shared" si="59"/>
        <v>5.970017801930104E-2</v>
      </c>
      <c r="BT25" s="86">
        <f t="shared" si="70"/>
        <v>5.3151088407197768E-2</v>
      </c>
      <c r="BU25" s="131">
        <f t="shared" si="6"/>
        <v>4.7785936804628386E-2</v>
      </c>
    </row>
    <row r="26" spans="1:83" s="5" customFormat="1" ht="13.5">
      <c r="A26" s="93" t="s">
        <v>41</v>
      </c>
      <c r="B26" s="122">
        <f t="shared" si="7"/>
        <v>0.21227957052779764</v>
      </c>
      <c r="C26" s="117">
        <f t="shared" si="8"/>
        <v>0.2047948572607643</v>
      </c>
      <c r="D26" s="117">
        <f t="shared" si="9"/>
        <v>0.15265206320962726</v>
      </c>
      <c r="E26" s="117">
        <f t="shared" si="10"/>
        <v>0.1312127368896171</v>
      </c>
      <c r="F26" s="106">
        <f t="shared" si="11"/>
        <v>0.19560781709838537</v>
      </c>
      <c r="G26" s="106">
        <f t="shared" si="71"/>
        <v>0.16648379169638386</v>
      </c>
      <c r="H26" s="416">
        <f t="shared" si="60"/>
        <v>0.16912855322125175</v>
      </c>
      <c r="I26" s="131">
        <f t="shared" si="61"/>
        <v>0.19364049896552929</v>
      </c>
      <c r="J26" s="127">
        <f t="shared" si="12"/>
        <v>0.23179660425719076</v>
      </c>
      <c r="K26" s="106">
        <f t="shared" si="13"/>
        <v>0.21727297930886205</v>
      </c>
      <c r="L26" s="106">
        <f t="shared" si="14"/>
        <v>0.15871699978995851</v>
      </c>
      <c r="M26" s="106">
        <f t="shared" si="15"/>
        <v>0.14118512820892101</v>
      </c>
      <c r="N26" s="28">
        <f t="shared" si="16"/>
        <v>0.19596869604548758</v>
      </c>
      <c r="O26" s="86">
        <f t="shared" si="17"/>
        <v>0.17455553392125853</v>
      </c>
      <c r="P26" s="416">
        <f t="shared" si="62"/>
        <v>0.1806365625387015</v>
      </c>
      <c r="Q26" s="131">
        <f t="shared" si="63"/>
        <v>0.20746679960286238</v>
      </c>
      <c r="R26" s="105">
        <f t="shared" si="18"/>
        <v>0.20740384411048199</v>
      </c>
      <c r="S26" s="106">
        <f t="shared" si="19"/>
        <v>0.19929110013306212</v>
      </c>
      <c r="T26" s="106">
        <f t="shared" si="20"/>
        <v>0.13883020552563793</v>
      </c>
      <c r="U26" s="106">
        <f t="shared" si="21"/>
        <v>0.12462890545964221</v>
      </c>
      <c r="V26" s="28">
        <f t="shared" si="22"/>
        <v>0.17848092723499739</v>
      </c>
      <c r="W26" s="86">
        <f t="shared" si="23"/>
        <v>0.16085667725665986</v>
      </c>
      <c r="X26" s="86">
        <f t="shared" si="64"/>
        <v>0.17015764669149069</v>
      </c>
      <c r="Y26" s="131">
        <f t="shared" si="0"/>
        <v>0.19336737053912162</v>
      </c>
      <c r="Z26" s="127">
        <f t="shared" si="24"/>
        <v>0.20985603543743078</v>
      </c>
      <c r="AA26" s="106">
        <f t="shared" si="25"/>
        <v>0.20391394797529394</v>
      </c>
      <c r="AB26" s="106">
        <f t="shared" si="26"/>
        <v>0.15223257705001675</v>
      </c>
      <c r="AC26" s="106">
        <f t="shared" si="27"/>
        <v>0.1354089926209695</v>
      </c>
      <c r="AD26" s="28">
        <f t="shared" si="28"/>
        <v>0.18300611055530552</v>
      </c>
      <c r="AE26" s="28">
        <f t="shared" si="29"/>
        <v>0.16600829650629534</v>
      </c>
      <c r="AF26" s="86">
        <f t="shared" si="65"/>
        <v>0.17499191940957817</v>
      </c>
      <c r="AG26" s="131">
        <f t="shared" si="1"/>
        <v>0.20130275322823013</v>
      </c>
      <c r="AH26" s="127">
        <f t="shared" si="30"/>
        <v>0.20580134560025218</v>
      </c>
      <c r="AI26" s="106">
        <f t="shared" si="31"/>
        <v>0.20780728516570127</v>
      </c>
      <c r="AJ26" s="106">
        <f t="shared" si="32"/>
        <v>0.14127744047138432</v>
      </c>
      <c r="AK26" s="106">
        <f t="shared" si="33"/>
        <v>0.13287478325845173</v>
      </c>
      <c r="AL26" s="28">
        <f t="shared" si="34"/>
        <v>0.21444940402852777</v>
      </c>
      <c r="AM26" s="28">
        <f t="shared" si="35"/>
        <v>0.18517737151349886</v>
      </c>
      <c r="AN26" s="86">
        <f t="shared" si="66"/>
        <v>0.17090333719509723</v>
      </c>
      <c r="AO26" s="131">
        <f t="shared" si="2"/>
        <v>0.20125268630124504</v>
      </c>
      <c r="AP26" s="127">
        <f t="shared" si="36"/>
        <v>0.22930049173791694</v>
      </c>
      <c r="AQ26" s="106">
        <f t="shared" si="37"/>
        <v>0.21906898661414786</v>
      </c>
      <c r="AR26" s="106">
        <f t="shared" si="38"/>
        <v>0.1638440687877053</v>
      </c>
      <c r="AS26" s="106">
        <f t="shared" si="39"/>
        <v>0.1341619767681424</v>
      </c>
      <c r="AT26" s="28">
        <f t="shared" si="40"/>
        <v>0.22169885732932154</v>
      </c>
      <c r="AU26" s="28">
        <f t="shared" si="41"/>
        <v>0.16248055522316621</v>
      </c>
      <c r="AV26" s="86">
        <f t="shared" si="67"/>
        <v>0.17000791189695461</v>
      </c>
      <c r="AW26" s="131">
        <f t="shared" si="3"/>
        <v>0.18838164589996573</v>
      </c>
      <c r="AX26" s="127">
        <f t="shared" si="42"/>
        <v>0.18535691757325429</v>
      </c>
      <c r="AY26" s="106">
        <f t="shared" si="43"/>
        <v>0.18517802962848473</v>
      </c>
      <c r="AZ26" s="106">
        <f t="shared" si="44"/>
        <v>0.15660807220828177</v>
      </c>
      <c r="BA26" s="106">
        <f t="shared" si="45"/>
        <v>0.11945978868376826</v>
      </c>
      <c r="BB26" s="28">
        <f t="shared" si="46"/>
        <v>0.16740410728998198</v>
      </c>
      <c r="BC26" s="28">
        <f t="shared" si="47"/>
        <v>0.15667299842143811</v>
      </c>
      <c r="BD26" s="86">
        <f t="shared" si="68"/>
        <v>0.14366720571653266</v>
      </c>
      <c r="BE26" s="131">
        <f t="shared" si="4"/>
        <v>0.17427920913242487</v>
      </c>
      <c r="BF26" s="127">
        <f t="shared" si="48"/>
        <v>0.19487715917693207</v>
      </c>
      <c r="BG26" s="106">
        <f t="shared" si="49"/>
        <v>0.18427341141482234</v>
      </c>
      <c r="BH26" s="106">
        <f t="shared" si="50"/>
        <v>0.13541375620093943</v>
      </c>
      <c r="BI26" s="106">
        <f t="shared" si="51"/>
        <v>0.12604382599449426</v>
      </c>
      <c r="BJ26" s="28">
        <f t="shared" si="52"/>
        <v>0.17621238641762862</v>
      </c>
      <c r="BK26" s="28">
        <f t="shared" si="53"/>
        <v>0.16073209112861689</v>
      </c>
      <c r="BL26" s="86">
        <f t="shared" si="69"/>
        <v>0.17046213483408448</v>
      </c>
      <c r="BM26" s="131">
        <f t="shared" si="5"/>
        <v>0.19061447297226533</v>
      </c>
      <c r="BN26" s="127">
        <f t="shared" si="54"/>
        <v>0.20833387275653886</v>
      </c>
      <c r="BO26" s="106">
        <f t="shared" si="55"/>
        <v>0.2021870754942646</v>
      </c>
      <c r="BP26" s="106">
        <f t="shared" si="56"/>
        <v>0.15573407052289526</v>
      </c>
      <c r="BQ26" s="106">
        <f t="shared" si="57"/>
        <v>0.13335956100583804</v>
      </c>
      <c r="BR26" s="28">
        <f t="shared" si="58"/>
        <v>0.18787928650063271</v>
      </c>
      <c r="BS26" s="28">
        <f t="shared" si="59"/>
        <v>0.17159374121615292</v>
      </c>
      <c r="BT26" s="86">
        <f t="shared" si="70"/>
        <v>0.17862764048046392</v>
      </c>
      <c r="BU26" s="131">
        <f t="shared" si="6"/>
        <v>0.20476123046216507</v>
      </c>
    </row>
    <row r="27" spans="1:83" s="5" customFormat="1" ht="13.5">
      <c r="A27" s="93" t="s">
        <v>42</v>
      </c>
      <c r="B27" s="122">
        <f t="shared" si="7"/>
        <v>5.6586263722854531E-2</v>
      </c>
      <c r="C27" s="117">
        <f t="shared" si="8"/>
        <v>5.019436818219275E-2</v>
      </c>
      <c r="D27" s="117">
        <f t="shared" si="9"/>
        <v>4.9020331275734831E-2</v>
      </c>
      <c r="E27" s="117">
        <f t="shared" si="10"/>
        <v>4.7649386223807162E-2</v>
      </c>
      <c r="F27" s="106">
        <f t="shared" si="11"/>
        <v>4.5480140479701073E-2</v>
      </c>
      <c r="G27" s="106">
        <f t="shared" si="71"/>
        <v>5.6091197135180466E-2</v>
      </c>
      <c r="H27" s="416">
        <f t="shared" si="60"/>
        <v>5.4749736344238423E-2</v>
      </c>
      <c r="I27" s="131">
        <f t="shared" si="61"/>
        <v>5.7447239440346791E-2</v>
      </c>
      <c r="J27" s="127">
        <f t="shared" si="12"/>
        <v>2.3541946296001398E-2</v>
      </c>
      <c r="K27" s="106">
        <f t="shared" si="13"/>
        <v>2.3821872518751404E-2</v>
      </c>
      <c r="L27" s="106">
        <f t="shared" si="14"/>
        <v>2.6881590515791216E-2</v>
      </c>
      <c r="M27" s="106">
        <f t="shared" si="15"/>
        <v>3.1941290890399307E-2</v>
      </c>
      <c r="N27" s="28">
        <f t="shared" si="16"/>
        <v>4.0743409849235371E-2</v>
      </c>
      <c r="O27" s="86">
        <f t="shared" si="17"/>
        <v>5.107699224173002E-2</v>
      </c>
      <c r="P27" s="416">
        <f t="shared" si="62"/>
        <v>4.8438080522743225E-2</v>
      </c>
      <c r="Q27" s="131">
        <f t="shared" si="63"/>
        <v>5.2675039233351748E-2</v>
      </c>
      <c r="R27" s="105">
        <f t="shared" si="18"/>
        <v>2.5756197077796004E-2</v>
      </c>
      <c r="S27" s="106">
        <f t="shared" si="19"/>
        <v>2.4086918617989388E-2</v>
      </c>
      <c r="T27" s="106">
        <f t="shared" si="20"/>
        <v>2.7559077179985767E-2</v>
      </c>
      <c r="U27" s="106">
        <f t="shared" si="21"/>
        <v>2.6097097093414658E-2</v>
      </c>
      <c r="V27" s="28">
        <f t="shared" si="22"/>
        <v>2.9107688154809103E-2</v>
      </c>
      <c r="W27" s="86">
        <f t="shared" si="23"/>
        <v>3.6882834701005965E-2</v>
      </c>
      <c r="X27" s="86">
        <f t="shared" si="64"/>
        <v>3.5194210398591545E-2</v>
      </c>
      <c r="Y27" s="131">
        <f t="shared" si="0"/>
        <v>3.4231387469065844E-2</v>
      </c>
      <c r="Z27" s="127">
        <f t="shared" si="24"/>
        <v>1.6866854076156401E-2</v>
      </c>
      <c r="AA27" s="106">
        <f t="shared" si="25"/>
        <v>1.7320066441968103E-2</v>
      </c>
      <c r="AB27" s="106">
        <f t="shared" si="26"/>
        <v>1.8642676063074987E-2</v>
      </c>
      <c r="AC27" s="106">
        <f t="shared" si="27"/>
        <v>1.8951325477765343E-2</v>
      </c>
      <c r="AD27" s="28">
        <f t="shared" si="28"/>
        <v>2.2439461616563582E-2</v>
      </c>
      <c r="AE27" s="28">
        <f t="shared" si="29"/>
        <v>3.0479585313655185E-2</v>
      </c>
      <c r="AF27" s="86">
        <f t="shared" si="65"/>
        <v>2.5665975327263911E-2</v>
      </c>
      <c r="AG27" s="131">
        <f t="shared" si="1"/>
        <v>3.2912665868629495E-2</v>
      </c>
      <c r="AH27" s="127">
        <f t="shared" si="30"/>
        <v>1.4611211123186302E-2</v>
      </c>
      <c r="AI27" s="106">
        <f t="shared" si="31"/>
        <v>1.3665656626493513E-2</v>
      </c>
      <c r="AJ27" s="106">
        <f t="shared" si="32"/>
        <v>1.4332950622413992E-2</v>
      </c>
      <c r="AK27" s="106">
        <f t="shared" si="33"/>
        <v>1.1794572121049557E-2</v>
      </c>
      <c r="AL27" s="28">
        <f t="shared" si="34"/>
        <v>1.3091659215556509E-2</v>
      </c>
      <c r="AM27" s="28">
        <f t="shared" si="35"/>
        <v>1.7881995830997977E-2</v>
      </c>
      <c r="AN27" s="86">
        <f t="shared" si="66"/>
        <v>1.5546229220479671E-2</v>
      </c>
      <c r="AO27" s="131">
        <f t="shared" si="2"/>
        <v>1.8027153483940437E-2</v>
      </c>
      <c r="AP27" s="127">
        <f t="shared" si="36"/>
        <v>0.14620685211213716</v>
      </c>
      <c r="AQ27" s="106">
        <f t="shared" si="37"/>
        <v>0.13507256870681755</v>
      </c>
      <c r="AR27" s="106">
        <f t="shared" si="38"/>
        <v>0.12865313202603917</v>
      </c>
      <c r="AS27" s="106">
        <f t="shared" si="39"/>
        <v>0.11744805292013809</v>
      </c>
      <c r="AT27" s="28">
        <f t="shared" si="40"/>
        <v>0.10396192586435045</v>
      </c>
      <c r="AU27" s="28">
        <f t="shared" si="41"/>
        <v>0.12564250860888412</v>
      </c>
      <c r="AV27" s="86">
        <f t="shared" si="67"/>
        <v>0.12878522388521493</v>
      </c>
      <c r="AW27" s="131">
        <f t="shared" si="3"/>
        <v>0.12655290392747023</v>
      </c>
      <c r="AX27" s="127">
        <f t="shared" si="42"/>
        <v>1.6122426054421182E-2</v>
      </c>
      <c r="AY27" s="106">
        <f t="shared" si="43"/>
        <v>1.6077602572416409E-2</v>
      </c>
      <c r="AZ27" s="106">
        <f t="shared" si="44"/>
        <v>1.1399721786525562E-2</v>
      </c>
      <c r="BA27" s="106">
        <f t="shared" si="45"/>
        <v>1.2531430358143232E-2</v>
      </c>
      <c r="BB27" s="28">
        <f t="shared" si="46"/>
        <v>1.3461838050008914E-2</v>
      </c>
      <c r="BC27" s="28">
        <f t="shared" si="47"/>
        <v>1.499342022718453E-2</v>
      </c>
      <c r="BD27" s="86">
        <f t="shared" si="68"/>
        <v>1.1573947485605803E-2</v>
      </c>
      <c r="BE27" s="131">
        <f t="shared" si="4"/>
        <v>1.2339908140032616E-2</v>
      </c>
      <c r="BF27" s="127">
        <f t="shared" si="48"/>
        <v>1.5921822310921478E-2</v>
      </c>
      <c r="BG27" s="106">
        <f t="shared" si="49"/>
        <v>1.4444801106200153E-2</v>
      </c>
      <c r="BH27" s="106">
        <f t="shared" si="50"/>
        <v>1.5638756069144756E-2</v>
      </c>
      <c r="BI27" s="106">
        <f t="shared" si="51"/>
        <v>1.3725976346334243E-2</v>
      </c>
      <c r="BJ27" s="28">
        <f t="shared" si="52"/>
        <v>1.4197334830121885E-2</v>
      </c>
      <c r="BK27" s="28">
        <f t="shared" si="53"/>
        <v>1.8755936544541215E-2</v>
      </c>
      <c r="BL27" s="86">
        <f t="shared" si="69"/>
        <v>1.7476589683114215E-2</v>
      </c>
      <c r="BM27" s="131">
        <f t="shared" si="5"/>
        <v>2.0390798177787859E-2</v>
      </c>
      <c r="BN27" s="127">
        <f t="shared" si="54"/>
        <v>5.736226367869364E-2</v>
      </c>
      <c r="BO27" s="106">
        <f t="shared" si="55"/>
        <v>4.4801471217551028E-2</v>
      </c>
      <c r="BP27" s="106">
        <f t="shared" si="56"/>
        <v>3.6885152055755509E-2</v>
      </c>
      <c r="BQ27" s="106">
        <f t="shared" si="57"/>
        <v>3.5835426111346665E-2</v>
      </c>
      <c r="BR27" s="28">
        <f t="shared" si="58"/>
        <v>3.5590736888293395E-2</v>
      </c>
      <c r="BS27" s="28">
        <f t="shared" si="59"/>
        <v>4.4283706549236385E-2</v>
      </c>
      <c r="BT27" s="86">
        <f t="shared" si="70"/>
        <v>4.0756592572138622E-2</v>
      </c>
      <c r="BU27" s="131">
        <f t="shared" si="6"/>
        <v>4.5144367574274112E-2</v>
      </c>
    </row>
    <row r="28" spans="1:83" s="5" customFormat="1" ht="13.5">
      <c r="A28" s="93" t="s">
        <v>43</v>
      </c>
      <c r="B28" s="122">
        <f t="shared" si="7"/>
        <v>2.4039319903870978E-2</v>
      </c>
      <c r="C28" s="117">
        <f t="shared" si="8"/>
        <v>2.3587919885390288E-2</v>
      </c>
      <c r="D28" s="117">
        <f t="shared" si="9"/>
        <v>2.6475351792324402E-2</v>
      </c>
      <c r="E28" s="117">
        <f t="shared" si="10"/>
        <v>3.2462595208620978E-2</v>
      </c>
      <c r="F28" s="106">
        <f t="shared" si="11"/>
        <v>3.428246927365531E-2</v>
      </c>
      <c r="G28" s="106">
        <f t="shared" si="71"/>
        <v>4.4752652102694031E-2</v>
      </c>
      <c r="H28" s="416">
        <f t="shared" si="60"/>
        <v>4.0776446131766134E-2</v>
      </c>
      <c r="I28" s="131">
        <f t="shared" si="61"/>
        <v>3.670451772342069E-2</v>
      </c>
      <c r="J28" s="127">
        <f t="shared" si="12"/>
        <v>1.8804361838463349E-2</v>
      </c>
      <c r="K28" s="106">
        <f t="shared" si="13"/>
        <v>1.6455216350732799E-2</v>
      </c>
      <c r="L28" s="106">
        <f t="shared" si="14"/>
        <v>1.5970586759208833E-2</v>
      </c>
      <c r="M28" s="106">
        <f t="shared" si="15"/>
        <v>1.6052925470937587E-2</v>
      </c>
      <c r="N28" s="28">
        <f t="shared" si="16"/>
        <v>1.8732078452287124E-2</v>
      </c>
      <c r="O28" s="86">
        <f t="shared" si="17"/>
        <v>2.4507964851127016E-2</v>
      </c>
      <c r="P28" s="416">
        <f t="shared" si="62"/>
        <v>2.1466440993825449E-2</v>
      </c>
      <c r="Q28" s="131">
        <f t="shared" si="63"/>
        <v>2.1979031914434392E-2</v>
      </c>
      <c r="R28" s="105">
        <f t="shared" si="18"/>
        <v>1.6983402978615711E-2</v>
      </c>
      <c r="S28" s="106">
        <f t="shared" si="19"/>
        <v>1.5340378997598764E-2</v>
      </c>
      <c r="T28" s="106">
        <f t="shared" si="20"/>
        <v>1.3609559192990124E-2</v>
      </c>
      <c r="U28" s="106">
        <f t="shared" si="21"/>
        <v>1.2336709205351857E-2</v>
      </c>
      <c r="V28" s="28">
        <f t="shared" si="22"/>
        <v>1.6010662527626406E-2</v>
      </c>
      <c r="W28" s="86">
        <f t="shared" si="23"/>
        <v>2.1030082350494927E-2</v>
      </c>
      <c r="X28" s="86">
        <f t="shared" si="64"/>
        <v>1.7526775515377468E-2</v>
      </c>
      <c r="Y28" s="131">
        <f t="shared" si="0"/>
        <v>1.6701551911557234E-2</v>
      </c>
      <c r="Z28" s="127">
        <f t="shared" si="24"/>
        <v>1.4475557664926435E-2</v>
      </c>
      <c r="AA28" s="106">
        <f t="shared" si="25"/>
        <v>1.3169459272041155E-2</v>
      </c>
      <c r="AB28" s="106">
        <f t="shared" si="26"/>
        <v>1.2621773306334603E-2</v>
      </c>
      <c r="AC28" s="106">
        <f t="shared" si="27"/>
        <v>9.5991111712866919E-3</v>
      </c>
      <c r="AD28" s="28">
        <f t="shared" si="28"/>
        <v>1.5040222553639368E-2</v>
      </c>
      <c r="AE28" s="28">
        <f t="shared" si="29"/>
        <v>1.8851274354484561E-2</v>
      </c>
      <c r="AF28" s="86">
        <f t="shared" si="65"/>
        <v>1.6709987609761355E-2</v>
      </c>
      <c r="AG28" s="131">
        <f t="shared" si="1"/>
        <v>1.646906756997682E-2</v>
      </c>
      <c r="AH28" s="127">
        <f t="shared" si="30"/>
        <v>1.3748434142739813E-2</v>
      </c>
      <c r="AI28" s="106">
        <f t="shared" si="31"/>
        <v>1.2857762944471328E-2</v>
      </c>
      <c r="AJ28" s="106">
        <f t="shared" si="32"/>
        <v>1.1495113050704931E-2</v>
      </c>
      <c r="AK28" s="106">
        <f t="shared" si="33"/>
        <v>6.2000057478421647E-3</v>
      </c>
      <c r="AL28" s="28">
        <f t="shared" si="34"/>
        <v>1.3191985186958327E-2</v>
      </c>
      <c r="AM28" s="28">
        <f t="shared" si="35"/>
        <v>1.5800643613303023E-2</v>
      </c>
      <c r="AN28" s="86">
        <f t="shared" si="66"/>
        <v>1.3232176156538178E-2</v>
      </c>
      <c r="AO28" s="131">
        <f t="shared" si="2"/>
        <v>1.3481162662540824E-2</v>
      </c>
      <c r="AP28" s="127">
        <f t="shared" si="36"/>
        <v>5.0954680370353958E-2</v>
      </c>
      <c r="AQ28" s="106">
        <f t="shared" si="37"/>
        <v>5.5390153074411974E-2</v>
      </c>
      <c r="AR28" s="106">
        <f t="shared" si="38"/>
        <v>6.7945703545145911E-2</v>
      </c>
      <c r="AS28" s="106">
        <f t="shared" si="39"/>
        <v>9.1408926049057551E-2</v>
      </c>
      <c r="AT28" s="28">
        <f t="shared" si="40"/>
        <v>8.901709287809953E-2</v>
      </c>
      <c r="AU28" s="28">
        <f t="shared" si="41"/>
        <v>0.116937896374297</v>
      </c>
      <c r="AV28" s="86">
        <f t="shared" si="67"/>
        <v>0.10952452214478706</v>
      </c>
      <c r="AW28" s="131">
        <f t="shared" si="3"/>
        <v>9.0812258140171215E-2</v>
      </c>
      <c r="AX28" s="127">
        <f t="shared" si="42"/>
        <v>1.087213874031125E-2</v>
      </c>
      <c r="AY28" s="106">
        <f t="shared" si="43"/>
        <v>9.5390415262466433E-3</v>
      </c>
      <c r="AZ28" s="106">
        <f t="shared" si="44"/>
        <v>9.1967799552380956E-3</v>
      </c>
      <c r="BA28" s="106">
        <f t="shared" si="45"/>
        <v>4.6070716677306302E-3</v>
      </c>
      <c r="BB28" s="28">
        <f t="shared" si="46"/>
        <v>1.1452680402602429E-2</v>
      </c>
      <c r="BC28" s="28">
        <f t="shared" si="47"/>
        <v>1.3956121231219929E-2</v>
      </c>
      <c r="BD28" s="86">
        <f t="shared" si="68"/>
        <v>1.1810921098203425E-2</v>
      </c>
      <c r="BE28" s="131">
        <f t="shared" si="4"/>
        <v>1.1724094465029925E-2</v>
      </c>
      <c r="BF28" s="127">
        <f t="shared" si="48"/>
        <v>1.2480902897254146E-2</v>
      </c>
      <c r="BG28" s="106">
        <f t="shared" si="49"/>
        <v>1.1577789300696039E-2</v>
      </c>
      <c r="BH28" s="106">
        <f t="shared" si="50"/>
        <v>1.1134014096758377E-2</v>
      </c>
      <c r="BI28" s="106">
        <f t="shared" si="51"/>
        <v>6.2163080957699964E-3</v>
      </c>
      <c r="BJ28" s="28">
        <f t="shared" si="52"/>
        <v>1.303289242078468E-2</v>
      </c>
      <c r="BK28" s="28">
        <f t="shared" si="53"/>
        <v>1.6511272936917863E-2</v>
      </c>
      <c r="BL28" s="86">
        <f t="shared" si="69"/>
        <v>1.4679027625341522E-2</v>
      </c>
      <c r="BM28" s="131">
        <f t="shared" si="5"/>
        <v>1.4009128514827291E-2</v>
      </c>
      <c r="BN28" s="127">
        <f t="shared" si="54"/>
        <v>1.2365737564137419E-2</v>
      </c>
      <c r="BO28" s="106">
        <f t="shared" si="55"/>
        <v>1.200411695126153E-2</v>
      </c>
      <c r="BP28" s="106">
        <f t="shared" si="56"/>
        <v>1.1099476875742897E-2</v>
      </c>
      <c r="BQ28" s="106">
        <f t="shared" si="57"/>
        <v>1.8162323472815628E-2</v>
      </c>
      <c r="BR28" s="28">
        <f t="shared" si="58"/>
        <v>1.348095389208185E-2</v>
      </c>
      <c r="BS28" s="28">
        <f t="shared" si="59"/>
        <v>1.7552703082544741E-2</v>
      </c>
      <c r="BT28" s="86">
        <f t="shared" si="70"/>
        <v>1.4049427032997379E-2</v>
      </c>
      <c r="BU28" s="131">
        <f t="shared" si="6"/>
        <v>1.6741176787905758E-2</v>
      </c>
    </row>
    <row r="29" spans="1:83" s="5" customFormat="1" ht="13.5">
      <c r="A29" s="93" t="s">
        <v>44</v>
      </c>
      <c r="B29" s="122">
        <f t="shared" si="7"/>
        <v>7.6544424563850744E-2</v>
      </c>
      <c r="C29" s="117">
        <f t="shared" si="8"/>
        <v>9.2598571814037092E-2</v>
      </c>
      <c r="D29" s="117">
        <f t="shared" si="9"/>
        <v>9.5210014661594719E-2</v>
      </c>
      <c r="E29" s="117">
        <f t="shared" si="10"/>
        <v>9.1488410797039801E-2</v>
      </c>
      <c r="F29" s="106">
        <f t="shared" si="11"/>
        <v>9.1230625692973785E-2</v>
      </c>
      <c r="G29" s="106">
        <f t="shared" si="71"/>
        <v>9.0267679081502156E-2</v>
      </c>
      <c r="H29" s="416">
        <f t="shared" si="60"/>
        <v>9.1856737028432528E-2</v>
      </c>
      <c r="I29" s="131">
        <f t="shared" si="61"/>
        <v>9.6732387703309025E-2</v>
      </c>
      <c r="J29" s="127">
        <f t="shared" si="12"/>
        <v>9.0821712127761231E-2</v>
      </c>
      <c r="K29" s="106">
        <f t="shared" si="13"/>
        <v>0.10846109307900201</v>
      </c>
      <c r="L29" s="106">
        <f t="shared" si="14"/>
        <v>0.10557650806986758</v>
      </c>
      <c r="M29" s="106">
        <f t="shared" si="15"/>
        <v>0.10727836164752347</v>
      </c>
      <c r="N29" s="28">
        <f t="shared" si="16"/>
        <v>0.11052922045592248</v>
      </c>
      <c r="O29" s="86">
        <f t="shared" si="17"/>
        <v>0.11010063114104031</v>
      </c>
      <c r="P29" s="416">
        <f t="shared" si="62"/>
        <v>0.10849103894035986</v>
      </c>
      <c r="Q29" s="131">
        <f t="shared" si="63"/>
        <v>0.11378716376634605</v>
      </c>
      <c r="R29" s="105">
        <f t="shared" si="18"/>
        <v>9.1918249382272429E-2</v>
      </c>
      <c r="S29" s="106">
        <f t="shared" si="19"/>
        <v>0.10368520869339123</v>
      </c>
      <c r="T29" s="106">
        <f t="shared" si="20"/>
        <v>0.10797053939506014</v>
      </c>
      <c r="U29" s="106">
        <f t="shared" si="21"/>
        <v>0.10134973568136085</v>
      </c>
      <c r="V29" s="28">
        <f t="shared" si="22"/>
        <v>0.10141548428458151</v>
      </c>
      <c r="W29" s="86">
        <f t="shared" si="23"/>
        <v>9.7822845693966931E-2</v>
      </c>
      <c r="X29" s="86">
        <f t="shared" si="64"/>
        <v>9.8412094850785128E-2</v>
      </c>
      <c r="Y29" s="131">
        <f t="shared" si="0"/>
        <v>0.10280113097578462</v>
      </c>
      <c r="Z29" s="127">
        <f t="shared" si="24"/>
        <v>0.10636908311326915</v>
      </c>
      <c r="AA29" s="106">
        <f t="shared" si="25"/>
        <v>0.12376832395297457</v>
      </c>
      <c r="AB29" s="106">
        <f t="shared" si="26"/>
        <v>0.11912259442912036</v>
      </c>
      <c r="AC29" s="106">
        <f t="shared" si="27"/>
        <v>0.12014917349283402</v>
      </c>
      <c r="AD29" s="28">
        <f t="shared" si="28"/>
        <v>0.12739187515573919</v>
      </c>
      <c r="AE29" s="28">
        <f t="shared" si="29"/>
        <v>0.13440652880847162</v>
      </c>
      <c r="AF29" s="86">
        <f t="shared" si="65"/>
        <v>0.13073385228680709</v>
      </c>
      <c r="AG29" s="131">
        <f t="shared" si="1"/>
        <v>0.1393662608562769</v>
      </c>
      <c r="AH29" s="127">
        <f t="shared" si="30"/>
        <v>8.6292215926531218E-2</v>
      </c>
      <c r="AI29" s="106">
        <f t="shared" si="31"/>
        <v>0.10141038714514464</v>
      </c>
      <c r="AJ29" s="106">
        <f t="shared" si="32"/>
        <v>0.10729822502220444</v>
      </c>
      <c r="AK29" s="106">
        <f t="shared" si="33"/>
        <v>9.6849224520294666E-2</v>
      </c>
      <c r="AL29" s="28">
        <f t="shared" si="34"/>
        <v>9.9350873363982628E-2</v>
      </c>
      <c r="AM29" s="28">
        <f t="shared" si="35"/>
        <v>0.10019302101504493</v>
      </c>
      <c r="AN29" s="86">
        <f t="shared" si="66"/>
        <v>9.7009912862378464E-2</v>
      </c>
      <c r="AO29" s="131">
        <f t="shared" si="2"/>
        <v>0.10143951397922046</v>
      </c>
      <c r="AP29" s="127">
        <f t="shared" si="36"/>
        <v>3.3633906960447511E-2</v>
      </c>
      <c r="AQ29" s="106">
        <f t="shared" si="37"/>
        <v>4.834519676706564E-2</v>
      </c>
      <c r="AR29" s="106">
        <f t="shared" si="38"/>
        <v>7.6755279661369913E-2</v>
      </c>
      <c r="AS29" s="106">
        <f t="shared" si="39"/>
        <v>7.240724079818936E-2</v>
      </c>
      <c r="AT29" s="28">
        <f t="shared" si="40"/>
        <v>5.3645661878106009E-2</v>
      </c>
      <c r="AU29" s="28">
        <f t="shared" si="41"/>
        <v>4.8870540996902127E-2</v>
      </c>
      <c r="AV29" s="86">
        <f t="shared" si="67"/>
        <v>5.1700742127094225E-2</v>
      </c>
      <c r="AW29" s="131">
        <f t="shared" si="3"/>
        <v>5.4025421293092152E-2</v>
      </c>
      <c r="AX29" s="127">
        <f t="shared" si="42"/>
        <v>9.023477667268659E-2</v>
      </c>
      <c r="AY29" s="106">
        <f t="shared" si="43"/>
        <v>0.10253209640513543</v>
      </c>
      <c r="AZ29" s="106">
        <f t="shared" si="44"/>
        <v>7.8366809902524842E-2</v>
      </c>
      <c r="BA29" s="106">
        <f t="shared" si="45"/>
        <v>7.7790950662480304E-2</v>
      </c>
      <c r="BB29" s="28">
        <f t="shared" si="46"/>
        <v>8.8171666540860102E-2</v>
      </c>
      <c r="BC29" s="28">
        <f t="shared" si="47"/>
        <v>7.9742177948569817E-2</v>
      </c>
      <c r="BD29" s="86">
        <f t="shared" si="68"/>
        <v>8.8042207344098691E-2</v>
      </c>
      <c r="BE29" s="131">
        <f t="shared" si="4"/>
        <v>0.10419068427534882</v>
      </c>
      <c r="BF29" s="127">
        <f t="shared" si="48"/>
        <v>8.3069300116991249E-2</v>
      </c>
      <c r="BG29" s="106">
        <f t="shared" si="49"/>
        <v>9.4542800782461023E-2</v>
      </c>
      <c r="BH29" s="106">
        <f t="shared" si="50"/>
        <v>8.4612180990990507E-2</v>
      </c>
      <c r="BI29" s="106">
        <f t="shared" si="51"/>
        <v>7.6165110459602947E-2</v>
      </c>
      <c r="BJ29" s="28">
        <f t="shared" si="52"/>
        <v>7.9605517438325168E-2</v>
      </c>
      <c r="BK29" s="28">
        <f t="shared" si="53"/>
        <v>9.0606437222665898E-2</v>
      </c>
      <c r="BL29" s="86">
        <f t="shared" si="69"/>
        <v>0.10290965135557993</v>
      </c>
      <c r="BM29" s="131">
        <f t="shared" si="5"/>
        <v>0.10632407100343846</v>
      </c>
      <c r="BN29" s="127">
        <f t="shared" si="54"/>
        <v>9.4662299496394486E-2</v>
      </c>
      <c r="BO29" s="106">
        <f t="shared" si="55"/>
        <v>0.11603175056015556</v>
      </c>
      <c r="BP29" s="106">
        <f t="shared" si="56"/>
        <v>0.10912959034770171</v>
      </c>
      <c r="BQ29" s="106">
        <f t="shared" si="57"/>
        <v>0.11078405792374679</v>
      </c>
      <c r="BR29" s="28">
        <f t="shared" si="58"/>
        <v>0.12582027745456398</v>
      </c>
      <c r="BS29" s="28">
        <f t="shared" si="59"/>
        <v>0.12928698585215029</v>
      </c>
      <c r="BT29" s="86">
        <f t="shared" si="70"/>
        <v>0.12890791108656635</v>
      </c>
      <c r="BU29" s="131">
        <f t="shared" si="6"/>
        <v>0.12761628299011477</v>
      </c>
    </row>
    <row r="30" spans="1:83" s="5" customFormat="1" ht="13.5">
      <c r="A30" s="93" t="s">
        <v>45</v>
      </c>
      <c r="B30" s="122">
        <f t="shared" si="7"/>
        <v>4.2375207172769783E-2</v>
      </c>
      <c r="C30" s="117">
        <f t="shared" si="8"/>
        <v>4.3793774695543485E-2</v>
      </c>
      <c r="D30" s="117">
        <f t="shared" si="9"/>
        <v>5.2781112075879724E-2</v>
      </c>
      <c r="E30" s="117">
        <f t="shared" si="10"/>
        <v>6.3413792004633818E-2</v>
      </c>
      <c r="F30" s="106">
        <f t="shared" si="11"/>
        <v>5.8629386664001519E-2</v>
      </c>
      <c r="G30" s="106">
        <f t="shared" si="71"/>
        <v>7.2809294418489656E-2</v>
      </c>
      <c r="H30" s="416">
        <f t="shared" si="60"/>
        <v>7.1753947224869816E-2</v>
      </c>
      <c r="I30" s="131">
        <f t="shared" si="61"/>
        <v>7.9656079787752757E-2</v>
      </c>
      <c r="J30" s="127">
        <f t="shared" si="12"/>
        <v>2.6116431967604707E-2</v>
      </c>
      <c r="K30" s="106">
        <f t="shared" si="13"/>
        <v>2.6432075318684262E-2</v>
      </c>
      <c r="L30" s="106">
        <f t="shared" si="14"/>
        <v>3.3247891685517734E-2</v>
      </c>
      <c r="M30" s="106">
        <f t="shared" si="15"/>
        <v>3.8987789274382623E-2</v>
      </c>
      <c r="N30" s="28">
        <f t="shared" si="16"/>
        <v>3.6102161471562644E-2</v>
      </c>
      <c r="O30" s="86">
        <f t="shared" si="17"/>
        <v>4.2155219221386923E-2</v>
      </c>
      <c r="P30" s="416">
        <f t="shared" si="62"/>
        <v>4.2607052079708906E-2</v>
      </c>
      <c r="Q30" s="131">
        <f t="shared" si="63"/>
        <v>4.7868170368132068E-2</v>
      </c>
      <c r="R30" s="105">
        <f t="shared" si="18"/>
        <v>2.6188944463441541E-2</v>
      </c>
      <c r="S30" s="106">
        <f t="shared" si="19"/>
        <v>2.7604652585534468E-2</v>
      </c>
      <c r="T30" s="106">
        <f t="shared" si="20"/>
        <v>3.6142102775894309E-2</v>
      </c>
      <c r="U30" s="106">
        <f t="shared" si="21"/>
        <v>4.2379272415581745E-2</v>
      </c>
      <c r="V30" s="28">
        <f t="shared" si="22"/>
        <v>3.9868068091711235E-2</v>
      </c>
      <c r="W30" s="86">
        <f t="shared" si="23"/>
        <v>5.0314556646792297E-2</v>
      </c>
      <c r="X30" s="86">
        <f t="shared" si="64"/>
        <v>5.087541135136555E-2</v>
      </c>
      <c r="Y30" s="131">
        <f t="shared" si="0"/>
        <v>5.3656301316002498E-2</v>
      </c>
      <c r="Z30" s="127">
        <f t="shared" si="24"/>
        <v>2.6190679014599278E-2</v>
      </c>
      <c r="AA30" s="106">
        <f t="shared" si="25"/>
        <v>2.5998242190649747E-2</v>
      </c>
      <c r="AB30" s="106">
        <f t="shared" si="26"/>
        <v>2.939699293674963E-2</v>
      </c>
      <c r="AC30" s="106">
        <f t="shared" si="27"/>
        <v>3.4292779859587362E-2</v>
      </c>
      <c r="AD30" s="28">
        <f t="shared" si="28"/>
        <v>3.0762908222657773E-2</v>
      </c>
      <c r="AE30" s="28">
        <f t="shared" si="29"/>
        <v>4.0669557241724337E-2</v>
      </c>
      <c r="AF30" s="86">
        <f t="shared" si="65"/>
        <v>4.2049372407477241E-2</v>
      </c>
      <c r="AG30" s="131">
        <f t="shared" si="1"/>
        <v>4.9760588849553013E-2</v>
      </c>
      <c r="AH30" s="127">
        <f t="shared" si="30"/>
        <v>3.250968550119876E-2</v>
      </c>
      <c r="AI30" s="106">
        <f t="shared" si="31"/>
        <v>3.0089366748425227E-2</v>
      </c>
      <c r="AJ30" s="106">
        <f t="shared" si="32"/>
        <v>3.4453829505239467E-2</v>
      </c>
      <c r="AK30" s="106">
        <f t="shared" si="33"/>
        <v>4.0313448992690661E-2</v>
      </c>
      <c r="AL30" s="28">
        <f t="shared" si="34"/>
        <v>3.4417088505107822E-2</v>
      </c>
      <c r="AM30" s="28">
        <f t="shared" si="35"/>
        <v>3.8270430943819239E-2</v>
      </c>
      <c r="AN30" s="86">
        <f t="shared" si="66"/>
        <v>4.4066181917628726E-2</v>
      </c>
      <c r="AO30" s="131">
        <f t="shared" si="2"/>
        <v>4.7296823033418395E-2</v>
      </c>
      <c r="AP30" s="127">
        <f t="shared" si="36"/>
        <v>8.0173819889409303E-2</v>
      </c>
      <c r="AQ30" s="106">
        <f t="shared" si="37"/>
        <v>8.9286879845855135E-2</v>
      </c>
      <c r="AR30" s="106">
        <f t="shared" si="38"/>
        <v>0.10837077151371663</v>
      </c>
      <c r="AS30" s="106">
        <f t="shared" si="39"/>
        <v>0.12784339765547068</v>
      </c>
      <c r="AT30" s="28">
        <f t="shared" si="40"/>
        <v>0.11812807448861472</v>
      </c>
      <c r="AU30" s="28">
        <f t="shared" si="41"/>
        <v>0.14901878664592558</v>
      </c>
      <c r="AV30" s="86">
        <f t="shared" si="67"/>
        <v>0.14321670073265552</v>
      </c>
      <c r="AW30" s="131">
        <f t="shared" si="3"/>
        <v>0.15725976119251986</v>
      </c>
      <c r="AX30" s="127">
        <f t="shared" si="42"/>
        <v>3.5137867567637628E-2</v>
      </c>
      <c r="AY30" s="106">
        <f t="shared" si="43"/>
        <v>3.4982645597223298E-2</v>
      </c>
      <c r="AZ30" s="106">
        <f t="shared" si="44"/>
        <v>3.9490578071354553E-2</v>
      </c>
      <c r="BA30" s="106">
        <f t="shared" si="45"/>
        <v>4.6373620646976824E-2</v>
      </c>
      <c r="BB30" s="28">
        <f t="shared" si="46"/>
        <v>4.9575282382208916E-2</v>
      </c>
      <c r="BC30" s="28">
        <f t="shared" si="47"/>
        <v>5.5827402784221387E-2</v>
      </c>
      <c r="BD30" s="86">
        <f t="shared" si="68"/>
        <v>5.2014405912361422E-2</v>
      </c>
      <c r="BE30" s="131">
        <f t="shared" si="4"/>
        <v>5.8787227840555484E-2</v>
      </c>
      <c r="BF30" s="127">
        <f t="shared" si="48"/>
        <v>2.8287110315876399E-2</v>
      </c>
      <c r="BG30" s="106">
        <f t="shared" si="49"/>
        <v>2.9869050264615591E-2</v>
      </c>
      <c r="BH30" s="106">
        <f t="shared" si="50"/>
        <v>3.1976023912825724E-2</v>
      </c>
      <c r="BI30" s="106">
        <f t="shared" si="51"/>
        <v>3.7872959315388172E-2</v>
      </c>
      <c r="BJ30" s="28">
        <f t="shared" si="52"/>
        <v>3.4832337525818373E-2</v>
      </c>
      <c r="BK30" s="28">
        <f t="shared" si="53"/>
        <v>4.1502648703056998E-2</v>
      </c>
      <c r="BL30" s="86">
        <f t="shared" si="69"/>
        <v>3.8831936109100254E-2</v>
      </c>
      <c r="BM30" s="131">
        <f t="shared" si="5"/>
        <v>4.2297924702843277E-2</v>
      </c>
      <c r="BN30" s="127">
        <f t="shared" si="54"/>
        <v>2.5631233035140186E-2</v>
      </c>
      <c r="BO30" s="106">
        <f t="shared" si="55"/>
        <v>2.4743403770653337E-2</v>
      </c>
      <c r="BP30" s="106">
        <f t="shared" si="56"/>
        <v>2.8897775316778486E-2</v>
      </c>
      <c r="BQ30" s="106">
        <f t="shared" si="57"/>
        <v>3.3097827859495776E-2</v>
      </c>
      <c r="BR30" s="28">
        <f t="shared" si="58"/>
        <v>3.1524119585189359E-2</v>
      </c>
      <c r="BS30" s="28">
        <f t="shared" si="59"/>
        <v>4.3464817764452358E-2</v>
      </c>
      <c r="BT30" s="86">
        <f t="shared" si="70"/>
        <v>4.5485756362464914E-2</v>
      </c>
      <c r="BU30" s="131">
        <f t="shared" si="6"/>
        <v>4.5392172728621324E-2</v>
      </c>
    </row>
    <row r="31" spans="1:83" s="5" customFormat="1" ht="13.5">
      <c r="A31" s="93" t="s">
        <v>46</v>
      </c>
      <c r="B31" s="122">
        <f t="shared" si="7"/>
        <v>0.11972327583660121</v>
      </c>
      <c r="C31" s="117">
        <f t="shared" si="8"/>
        <v>0.12237944313227712</v>
      </c>
      <c r="D31" s="117">
        <f t="shared" si="9"/>
        <v>0.11875325714223424</v>
      </c>
      <c r="E31" s="117">
        <f t="shared" si="10"/>
        <v>0.11244913097616492</v>
      </c>
      <c r="F31" s="106">
        <f t="shared" si="11"/>
        <v>0.11636541034865089</v>
      </c>
      <c r="G31" s="106">
        <f t="shared" si="71"/>
        <v>0.11396791898021318</v>
      </c>
      <c r="H31" s="416">
        <f t="shared" si="60"/>
        <v>0.13099483852088903</v>
      </c>
      <c r="I31" s="131">
        <f t="shared" si="61"/>
        <v>0.11129637541830109</v>
      </c>
      <c r="J31" s="127">
        <f t="shared" si="12"/>
        <v>0.12575926473599203</v>
      </c>
      <c r="K31" s="106">
        <f t="shared" si="13"/>
        <v>0.12670045093893748</v>
      </c>
      <c r="L31" s="106">
        <f t="shared" si="14"/>
        <v>0.12917550358836333</v>
      </c>
      <c r="M31" s="106">
        <f t="shared" si="15"/>
        <v>0.12877840972124638</v>
      </c>
      <c r="N31" s="28">
        <f t="shared" si="16"/>
        <v>0.1295667774377946</v>
      </c>
      <c r="O31" s="86">
        <f t="shared" si="17"/>
        <v>0.12985643797104066</v>
      </c>
      <c r="P31" s="416">
        <f t="shared" si="62"/>
        <v>0.14556782864590398</v>
      </c>
      <c r="Q31" s="131">
        <f t="shared" si="63"/>
        <v>0.12281884147776405</v>
      </c>
      <c r="R31" s="105">
        <f t="shared" si="18"/>
        <v>0.11736147736866406</v>
      </c>
      <c r="S31" s="106">
        <f t="shared" si="19"/>
        <v>0.11915559090283408</v>
      </c>
      <c r="T31" s="106">
        <f t="shared" si="20"/>
        <v>0.11989524786171521</v>
      </c>
      <c r="U31" s="106">
        <f t="shared" si="21"/>
        <v>0.11515242926671351</v>
      </c>
      <c r="V31" s="28">
        <f t="shared" si="22"/>
        <v>0.11649992408010393</v>
      </c>
      <c r="W31" s="86">
        <f t="shared" si="23"/>
        <v>0.11489578447349037</v>
      </c>
      <c r="X31" s="86">
        <f t="shared" si="64"/>
        <v>0.13258768411306537</v>
      </c>
      <c r="Y31" s="131">
        <f t="shared" si="0"/>
        <v>0.1103771075699054</v>
      </c>
      <c r="Z31" s="127">
        <f t="shared" si="24"/>
        <v>0.17097262279986533</v>
      </c>
      <c r="AA31" s="106">
        <f t="shared" si="25"/>
        <v>0.16904804141334323</v>
      </c>
      <c r="AB31" s="106">
        <f t="shared" si="26"/>
        <v>0.16847765429933514</v>
      </c>
      <c r="AC31" s="106">
        <f t="shared" si="27"/>
        <v>0.16336209814548597</v>
      </c>
      <c r="AD31" s="28">
        <f t="shared" si="28"/>
        <v>0.16655261288534989</v>
      </c>
      <c r="AE31" s="28">
        <f t="shared" si="29"/>
        <v>0.16523353900886628</v>
      </c>
      <c r="AF31" s="86">
        <f t="shared" si="65"/>
        <v>0.19892225125249149</v>
      </c>
      <c r="AG31" s="131">
        <f t="shared" si="1"/>
        <v>0.15731254616305423</v>
      </c>
      <c r="AH31" s="127">
        <f t="shared" si="30"/>
        <v>0.12807882795065578</v>
      </c>
      <c r="AI31" s="106">
        <f t="shared" si="31"/>
        <v>0.12819341265506262</v>
      </c>
      <c r="AJ31" s="106">
        <f t="shared" si="32"/>
        <v>0.12177099970262771</v>
      </c>
      <c r="AK31" s="106">
        <f t="shared" si="33"/>
        <v>0.11482655886269362</v>
      </c>
      <c r="AL31" s="28">
        <f t="shared" si="34"/>
        <v>0.11370100748396543</v>
      </c>
      <c r="AM31" s="28">
        <f t="shared" si="35"/>
        <v>0.10691726861094142</v>
      </c>
      <c r="AN31" s="86">
        <f t="shared" si="66"/>
        <v>0.12540364448331254</v>
      </c>
      <c r="AO31" s="131">
        <f t="shared" si="2"/>
        <v>0.10954434058491551</v>
      </c>
      <c r="AP31" s="127">
        <f t="shared" si="36"/>
        <v>9.4147070313286577E-2</v>
      </c>
      <c r="AQ31" s="106">
        <f t="shared" si="37"/>
        <v>9.9309951098691188E-2</v>
      </c>
      <c r="AR31" s="106">
        <f t="shared" si="38"/>
        <v>9.2213484605088117E-2</v>
      </c>
      <c r="AS31" s="106">
        <f t="shared" si="39"/>
        <v>8.5332685121917606E-2</v>
      </c>
      <c r="AT31" s="28">
        <f t="shared" si="40"/>
        <v>8.8992601418055539E-2</v>
      </c>
      <c r="AU31" s="28">
        <f t="shared" si="41"/>
        <v>8.6978979697658651E-2</v>
      </c>
      <c r="AV31" s="86">
        <f t="shared" si="67"/>
        <v>9.6625541219846525E-2</v>
      </c>
      <c r="AW31" s="131">
        <f t="shared" si="3"/>
        <v>8.840486904217186E-2</v>
      </c>
      <c r="AX31" s="127">
        <f t="shared" si="42"/>
        <v>0.1092381207496954</v>
      </c>
      <c r="AY31" s="106">
        <f t="shared" si="43"/>
        <v>0.11030881764941082</v>
      </c>
      <c r="AZ31" s="106">
        <f t="shared" si="44"/>
        <v>0.11076980764434206</v>
      </c>
      <c r="BA31" s="106">
        <f t="shared" si="45"/>
        <v>0.10354430214833826</v>
      </c>
      <c r="BB31" s="28">
        <f t="shared" si="46"/>
        <v>0.11036555105685546</v>
      </c>
      <c r="BC31" s="28">
        <f t="shared" si="47"/>
        <v>0.10513338993980456</v>
      </c>
      <c r="BD31" s="86">
        <f t="shared" si="68"/>
        <v>0.11412623141645116</v>
      </c>
      <c r="BE31" s="131">
        <f t="shared" si="4"/>
        <v>0.1022447655837625</v>
      </c>
      <c r="BF31" s="127">
        <f t="shared" si="48"/>
        <v>0.14315325855068473</v>
      </c>
      <c r="BG31" s="106">
        <f t="shared" si="49"/>
        <v>0.1488568990729538</v>
      </c>
      <c r="BH31" s="106">
        <f t="shared" si="50"/>
        <v>0.14128916278751005</v>
      </c>
      <c r="BI31" s="106">
        <f t="shared" si="51"/>
        <v>0.1323853804293649</v>
      </c>
      <c r="BJ31" s="28">
        <f t="shared" si="52"/>
        <v>0.13984140934458877</v>
      </c>
      <c r="BK31" s="28">
        <f t="shared" si="53"/>
        <v>0.14140199326128358</v>
      </c>
      <c r="BL31" s="86">
        <f t="shared" si="69"/>
        <v>0.17448567358662401</v>
      </c>
      <c r="BM31" s="131">
        <f t="shared" si="5"/>
        <v>0.13807969559981151</v>
      </c>
      <c r="BN31" s="127">
        <f t="shared" si="54"/>
        <v>0.11098740338930388</v>
      </c>
      <c r="BO31" s="106">
        <f t="shared" si="55"/>
        <v>0.11181165606339578</v>
      </c>
      <c r="BP31" s="106">
        <f t="shared" si="56"/>
        <v>0.10620484072084148</v>
      </c>
      <c r="BQ31" s="106">
        <f t="shared" si="57"/>
        <v>0.10115863800919736</v>
      </c>
      <c r="BR31" s="28">
        <f t="shared" si="58"/>
        <v>0.10773205771619085</v>
      </c>
      <c r="BS31" s="28">
        <f t="shared" si="59"/>
        <v>0.10715637590180829</v>
      </c>
      <c r="BT31" s="86">
        <f t="shared" si="70"/>
        <v>0.12672833540429843</v>
      </c>
      <c r="BU31" s="131">
        <f t="shared" si="6"/>
        <v>0.10279530957101049</v>
      </c>
    </row>
    <row r="32" spans="1:83" s="5" customFormat="1" ht="14.25" thickBot="1">
      <c r="A32" s="94" t="s">
        <v>47</v>
      </c>
      <c r="B32" s="123">
        <f t="shared" si="7"/>
        <v>2.5003735639196764E-2</v>
      </c>
      <c r="C32" s="124">
        <f t="shared" si="8"/>
        <v>2.586241572287374E-2</v>
      </c>
      <c r="D32" s="124">
        <f t="shared" si="9"/>
        <v>2.8974363381985904E-2</v>
      </c>
      <c r="E32" s="124">
        <f t="shared" si="10"/>
        <v>3.2838932203273608E-2</v>
      </c>
      <c r="F32" s="108">
        <f t="shared" si="11"/>
        <v>3.4218137948952711E-2</v>
      </c>
      <c r="G32" s="108">
        <f t="shared" si="71"/>
        <v>2.8300495401169499E-2</v>
      </c>
      <c r="H32" s="417">
        <f t="shared" si="60"/>
        <v>3.115899436153019E-2</v>
      </c>
      <c r="I32" s="132">
        <f t="shared" si="61"/>
        <v>3.6332002930960429E-2</v>
      </c>
      <c r="J32" s="128">
        <f t="shared" si="12"/>
        <v>2.0383556657642698E-2</v>
      </c>
      <c r="K32" s="108">
        <f t="shared" si="13"/>
        <v>2.6105799968692656E-2</v>
      </c>
      <c r="L32" s="108">
        <f t="shared" si="14"/>
        <v>3.096903468286526E-2</v>
      </c>
      <c r="M32" s="108">
        <f t="shared" si="15"/>
        <v>3.5966540688859475E-2</v>
      </c>
      <c r="N32" s="31">
        <f t="shared" si="16"/>
        <v>3.7263317429322228E-2</v>
      </c>
      <c r="O32" s="87">
        <f t="shared" si="17"/>
        <v>2.9977220668246499E-2</v>
      </c>
      <c r="P32" s="417">
        <f t="shared" si="62"/>
        <v>3.2378057051195099E-2</v>
      </c>
      <c r="Q32" s="132">
        <f t="shared" si="63"/>
        <v>3.6369003772250212E-2</v>
      </c>
      <c r="R32" s="107">
        <f t="shared" si="18"/>
        <v>2.2707646298560924E-2</v>
      </c>
      <c r="S32" s="108">
        <f t="shared" si="19"/>
        <v>2.4142361164216995E-2</v>
      </c>
      <c r="T32" s="108">
        <f t="shared" si="20"/>
        <v>2.8052204221839922E-2</v>
      </c>
      <c r="U32" s="108">
        <f t="shared" si="21"/>
        <v>3.2774039752640427E-2</v>
      </c>
      <c r="V32" s="31">
        <f t="shared" si="22"/>
        <v>3.2235587873061931E-2</v>
      </c>
      <c r="W32" s="87">
        <f t="shared" si="23"/>
        <v>2.6807028402780798E-2</v>
      </c>
      <c r="X32" s="87">
        <f t="shared" si="64"/>
        <v>2.9498278854878171E-2</v>
      </c>
      <c r="Y32" s="132">
        <f t="shared" si="0"/>
        <v>3.2894280361727229E-2</v>
      </c>
      <c r="Z32" s="128">
        <f t="shared" si="24"/>
        <v>2.3444440387961982E-2</v>
      </c>
      <c r="AA32" s="108">
        <f t="shared" si="25"/>
        <v>2.4897595510329145E-2</v>
      </c>
      <c r="AB32" s="108">
        <f t="shared" si="26"/>
        <v>2.923954463559687E-2</v>
      </c>
      <c r="AC32" s="108">
        <f t="shared" si="27"/>
        <v>3.4716884958007621E-2</v>
      </c>
      <c r="AD32" s="31">
        <f t="shared" si="28"/>
        <v>3.5317001327734777E-2</v>
      </c>
      <c r="AE32" s="31">
        <f t="shared" si="29"/>
        <v>2.8356819255676922E-2</v>
      </c>
      <c r="AF32" s="87">
        <f t="shared" si="65"/>
        <v>3.2265124171739483E-2</v>
      </c>
      <c r="AG32" s="132">
        <f t="shared" si="1"/>
        <v>3.7226523699156966E-2</v>
      </c>
      <c r="AH32" s="128">
        <f t="shared" si="30"/>
        <v>2.3649629586613683E-2</v>
      </c>
      <c r="AI32" s="108">
        <f t="shared" si="31"/>
        <v>2.5279387911501375E-2</v>
      </c>
      <c r="AJ32" s="108">
        <f t="shared" si="32"/>
        <v>2.6542938786602886E-2</v>
      </c>
      <c r="AK32" s="108">
        <f t="shared" si="33"/>
        <v>3.001523178173527E-2</v>
      </c>
      <c r="AL32" s="31">
        <f t="shared" si="34"/>
        <v>3.2002224772418451E-2</v>
      </c>
      <c r="AM32" s="31">
        <f t="shared" si="35"/>
        <v>2.475266230453867E-2</v>
      </c>
      <c r="AN32" s="87">
        <f t="shared" si="66"/>
        <v>2.6674720773434673E-2</v>
      </c>
      <c r="AO32" s="132">
        <f t="shared" si="2"/>
        <v>3.4547439445281589E-2</v>
      </c>
      <c r="AP32" s="128">
        <f t="shared" si="36"/>
        <v>3.6633467980652666E-2</v>
      </c>
      <c r="AQ32" s="108">
        <f t="shared" si="37"/>
        <v>3.5779153021324589E-2</v>
      </c>
      <c r="AR32" s="108">
        <f t="shared" si="38"/>
        <v>3.972761937273727E-2</v>
      </c>
      <c r="AS32" s="108">
        <f t="shared" si="39"/>
        <v>4.0010256759901407E-2</v>
      </c>
      <c r="AT32" s="31">
        <f t="shared" si="40"/>
        <v>4.2931368445923213E-2</v>
      </c>
      <c r="AU32" s="31">
        <f t="shared" si="41"/>
        <v>3.6611357079228329E-2</v>
      </c>
      <c r="AV32" s="87">
        <f t="shared" si="67"/>
        <v>4.0905706984506435E-2</v>
      </c>
      <c r="AW32" s="132">
        <f t="shared" si="3"/>
        <v>4.5478845097042843E-2</v>
      </c>
      <c r="AX32" s="128">
        <f t="shared" si="42"/>
        <v>1.3962169588773578E-2</v>
      </c>
      <c r="AY32" s="108">
        <f t="shared" si="43"/>
        <v>1.5938162550106008E-2</v>
      </c>
      <c r="AZ32" s="108">
        <f t="shared" si="44"/>
        <v>1.7849520324481945E-2</v>
      </c>
      <c r="BA32" s="108">
        <f t="shared" si="45"/>
        <v>2.3939184699766795E-2</v>
      </c>
      <c r="BB32" s="31">
        <f t="shared" si="46"/>
        <v>2.2910178929059551E-2</v>
      </c>
      <c r="BC32" s="31">
        <f t="shared" si="47"/>
        <v>1.9362914591339212E-2</v>
      </c>
      <c r="BD32" s="87">
        <f t="shared" si="68"/>
        <v>1.9714381694179037E-2</v>
      </c>
      <c r="BE32" s="132">
        <f t="shared" si="4"/>
        <v>2.4895154110983021E-2</v>
      </c>
      <c r="BF32" s="128">
        <f t="shared" si="48"/>
        <v>1.6221870483793269E-2</v>
      </c>
      <c r="BG32" s="108">
        <f t="shared" si="49"/>
        <v>1.6941433396160673E-2</v>
      </c>
      <c r="BH32" s="108">
        <f t="shared" si="50"/>
        <v>1.9958985497314025E-2</v>
      </c>
      <c r="BI32" s="108">
        <f t="shared" si="51"/>
        <v>2.2646582947583128E-2</v>
      </c>
      <c r="BJ32" s="31">
        <f t="shared" si="52"/>
        <v>2.3633503445321672E-2</v>
      </c>
      <c r="BK32" s="31">
        <f t="shared" si="53"/>
        <v>2.1168359221786941E-2</v>
      </c>
      <c r="BL32" s="87">
        <f t="shared" si="69"/>
        <v>2.3758260747729024E-2</v>
      </c>
      <c r="BM32" s="132">
        <f t="shared" si="5"/>
        <v>2.829534149023441E-2</v>
      </c>
      <c r="BN32" s="128">
        <f t="shared" si="54"/>
        <v>2.5626917649495748E-2</v>
      </c>
      <c r="BO32" s="108">
        <f t="shared" si="55"/>
        <v>2.4537117300192899E-2</v>
      </c>
      <c r="BP32" s="108">
        <f t="shared" si="56"/>
        <v>2.3955885199934218E-2</v>
      </c>
      <c r="BQ32" s="108">
        <f t="shared" si="57"/>
        <v>3.0384690649359121E-2</v>
      </c>
      <c r="BR32" s="31">
        <f t="shared" si="58"/>
        <v>3.3097093426418908E-2</v>
      </c>
      <c r="BS32" s="31">
        <f t="shared" si="59"/>
        <v>2.6163215590742996E-2</v>
      </c>
      <c r="BT32" s="87">
        <f t="shared" si="70"/>
        <v>2.973721754337522E-2</v>
      </c>
      <c r="BU32" s="132">
        <f t="shared" si="6"/>
        <v>3.5737886205175921E-2</v>
      </c>
    </row>
    <row r="33" spans="10:57">
      <c r="BE33" s="235">
        <f>BE23-I23</f>
        <v>2.9317838002263896E-2</v>
      </c>
    </row>
    <row r="34" spans="10:57">
      <c r="J34" s="469">
        <f>37.4-27.4</f>
        <v>10</v>
      </c>
      <c r="BE34" s="109">
        <f>BE24-I24</f>
        <v>0.10362348301717406</v>
      </c>
    </row>
    <row r="78" spans="1:9" ht="15">
      <c r="A78" s="4" t="s">
        <v>7</v>
      </c>
    </row>
    <row r="79" spans="1:9" customFormat="1" ht="15.75" thickBot="1">
      <c r="A79" s="1"/>
      <c r="B79" s="404" t="s">
        <v>5</v>
      </c>
      <c r="C79" s="405"/>
      <c r="D79" s="405"/>
      <c r="E79" s="405"/>
      <c r="F79" s="71"/>
      <c r="G79" s="206"/>
      <c r="H79" s="259"/>
      <c r="I79" s="71"/>
    </row>
    <row r="80" spans="1:9" s="19" customFormat="1" ht="15.75" thickBot="1">
      <c r="A80" s="392" t="s">
        <v>8</v>
      </c>
      <c r="B80" s="394" t="s">
        <v>9</v>
      </c>
      <c r="C80" s="395"/>
      <c r="D80" s="395"/>
      <c r="E80" s="395"/>
      <c r="F80" s="396"/>
      <c r="G80" s="396"/>
      <c r="H80" s="396"/>
      <c r="I80" s="397"/>
    </row>
    <row r="81" spans="1:13" s="14" customFormat="1" ht="14.25" thickBot="1">
      <c r="A81" s="393"/>
      <c r="B81" s="142">
        <v>2008</v>
      </c>
      <c r="C81" s="143">
        <v>2009</v>
      </c>
      <c r="D81" s="143">
        <v>2010</v>
      </c>
      <c r="E81" s="144">
        <v>2011</v>
      </c>
      <c r="F81" s="58">
        <v>2012</v>
      </c>
      <c r="G81" s="98">
        <v>2013</v>
      </c>
      <c r="H81" s="98">
        <v>2014</v>
      </c>
      <c r="I81" s="59">
        <v>2015</v>
      </c>
    </row>
    <row r="82" spans="1:13" s="5" customFormat="1" ht="13.5">
      <c r="A82" s="140" t="s">
        <v>10</v>
      </c>
      <c r="B82" s="81">
        <v>467122.2</v>
      </c>
      <c r="C82" s="149">
        <v>459926.1</v>
      </c>
      <c r="D82" s="149">
        <v>477028.6</v>
      </c>
      <c r="E82" s="150">
        <v>495832.2</v>
      </c>
      <c r="F82" s="151">
        <v>522296.1</v>
      </c>
      <c r="G82" s="207">
        <v>561403.6</v>
      </c>
      <c r="H82" s="207">
        <v>591206.50000000012</v>
      </c>
      <c r="I82" s="152">
        <v>626552.30000000005</v>
      </c>
    </row>
    <row r="83" spans="1:13" s="21" customFormat="1" ht="13.5">
      <c r="A83" s="140" t="s">
        <v>11</v>
      </c>
      <c r="B83" s="82">
        <v>52748.399999999994</v>
      </c>
      <c r="C83" s="148">
        <v>53022.7</v>
      </c>
      <c r="D83" s="145">
        <v>53798.9</v>
      </c>
      <c r="E83" s="146">
        <v>54083.6</v>
      </c>
      <c r="F83" s="147">
        <v>59251.3</v>
      </c>
      <c r="G83" s="208">
        <v>63171.3</v>
      </c>
      <c r="H83" s="208">
        <v>67826.8</v>
      </c>
      <c r="I83" s="153">
        <v>71813.900000000009</v>
      </c>
      <c r="K83" s="22"/>
      <c r="L83" s="22"/>
      <c r="M83" s="22"/>
    </row>
    <row r="84" spans="1:13" s="21" customFormat="1" ht="13.5">
      <c r="A84" s="140" t="s">
        <v>3</v>
      </c>
      <c r="B84" s="82">
        <v>51762.299999999996</v>
      </c>
      <c r="C84" s="148">
        <v>52306.400000000001</v>
      </c>
      <c r="D84" s="145">
        <v>53535.9</v>
      </c>
      <c r="E84" s="146">
        <v>54366.2</v>
      </c>
      <c r="F84" s="147">
        <v>59273</v>
      </c>
      <c r="G84" s="208">
        <v>62039.7</v>
      </c>
      <c r="H84" s="208">
        <v>64695.30000000001</v>
      </c>
      <c r="I84" s="153">
        <v>69179.199999999997</v>
      </c>
      <c r="K84" s="22"/>
      <c r="L84" s="22"/>
      <c r="M84" s="22"/>
    </row>
    <row r="85" spans="1:13" s="21" customFormat="1" ht="13.5">
      <c r="A85" s="140" t="s">
        <v>12</v>
      </c>
      <c r="B85" s="82">
        <v>49303.8</v>
      </c>
      <c r="C85" s="148">
        <v>49607.199999999997</v>
      </c>
      <c r="D85" s="145">
        <v>50175.199999999997</v>
      </c>
      <c r="E85" s="146">
        <v>50223.4</v>
      </c>
      <c r="F85" s="147">
        <v>53775.8</v>
      </c>
      <c r="G85" s="208">
        <v>57566.400000000001</v>
      </c>
      <c r="H85" s="208">
        <v>59401.599999999999</v>
      </c>
      <c r="I85" s="153">
        <v>62820.800000000003</v>
      </c>
      <c r="K85" s="22"/>
      <c r="L85" s="22"/>
      <c r="M85" s="22"/>
    </row>
    <row r="86" spans="1:13" s="21" customFormat="1" ht="13.5">
      <c r="A86" s="140" t="s">
        <v>13</v>
      </c>
      <c r="B86" s="82">
        <v>48216.4</v>
      </c>
      <c r="C86" s="148">
        <v>48149.9</v>
      </c>
      <c r="D86" s="145">
        <v>50778.1</v>
      </c>
      <c r="E86" s="146">
        <v>52193.5</v>
      </c>
      <c r="F86" s="147">
        <v>56814.8</v>
      </c>
      <c r="G86" s="208">
        <v>63516.4</v>
      </c>
      <c r="H86" s="208">
        <v>66549.899999999994</v>
      </c>
      <c r="I86" s="153">
        <v>66960.100000000006</v>
      </c>
      <c r="K86" s="22"/>
      <c r="L86" s="22"/>
      <c r="M86" s="22"/>
    </row>
    <row r="87" spans="1:13" s="21" customFormat="1" ht="13.5">
      <c r="A87" s="140" t="s">
        <v>14</v>
      </c>
      <c r="B87" s="82">
        <v>124151.5</v>
      </c>
      <c r="C87" s="148">
        <v>114904.9</v>
      </c>
      <c r="D87" s="145">
        <v>122446.3</v>
      </c>
      <c r="E87" s="146">
        <v>134935.4</v>
      </c>
      <c r="F87" s="145">
        <v>138823.9</v>
      </c>
      <c r="G87" s="209">
        <v>150426</v>
      </c>
      <c r="H87" s="209">
        <v>158369.10000000003</v>
      </c>
      <c r="I87" s="154">
        <v>173964.4</v>
      </c>
      <c r="K87" s="22"/>
      <c r="L87" s="22"/>
      <c r="M87" s="22"/>
    </row>
    <row r="88" spans="1:13" s="21" customFormat="1" ht="13.5">
      <c r="A88" s="140" t="s">
        <v>15</v>
      </c>
      <c r="B88" s="82">
        <v>57863.5</v>
      </c>
      <c r="C88" s="148">
        <v>59523.8</v>
      </c>
      <c r="D88" s="145">
        <v>59738.3</v>
      </c>
      <c r="E88" s="146">
        <v>61405.599999999999</v>
      </c>
      <c r="F88" s="147">
        <v>62264.9</v>
      </c>
      <c r="G88" s="208">
        <v>68543.399999999994</v>
      </c>
      <c r="H88" s="208">
        <v>76801.800000000017</v>
      </c>
      <c r="I88" s="153">
        <v>76159.399999999994</v>
      </c>
      <c r="K88" s="22"/>
      <c r="L88" s="22"/>
      <c r="M88" s="22"/>
    </row>
    <row r="89" spans="1:13" s="21" customFormat="1" ht="13.5">
      <c r="A89" s="140" t="s">
        <v>16</v>
      </c>
      <c r="B89" s="82">
        <v>36327.5</v>
      </c>
      <c r="C89" s="148">
        <v>36449.1</v>
      </c>
      <c r="D89" s="145">
        <v>37937.800000000003</v>
      </c>
      <c r="E89" s="146">
        <v>39122.9</v>
      </c>
      <c r="F89" s="147">
        <v>40620.300000000003</v>
      </c>
      <c r="G89" s="208">
        <v>42322.6</v>
      </c>
      <c r="H89" s="208">
        <v>42823</v>
      </c>
      <c r="I89" s="153">
        <v>45834.400000000001</v>
      </c>
      <c r="K89" s="22"/>
      <c r="L89" s="22"/>
      <c r="M89" s="22"/>
    </row>
    <row r="90" spans="1:13" s="21" customFormat="1" ht="14.25" thickBot="1">
      <c r="A90" s="141" t="s">
        <v>17</v>
      </c>
      <c r="B90" s="83">
        <v>46345.8</v>
      </c>
      <c r="C90" s="155">
        <v>45567.7</v>
      </c>
      <c r="D90" s="156">
        <v>48038.3</v>
      </c>
      <c r="E90" s="157">
        <v>49057.599999999999</v>
      </c>
      <c r="F90" s="158">
        <v>51049.8</v>
      </c>
      <c r="G90" s="210">
        <v>53365</v>
      </c>
      <c r="H90" s="210">
        <v>54322.499999999993</v>
      </c>
      <c r="I90" s="159">
        <v>59320.800000000003</v>
      </c>
      <c r="K90" s="22"/>
      <c r="L90" s="22"/>
      <c r="M90" s="22"/>
    </row>
    <row r="91" spans="1:13">
      <c r="C91" s="138"/>
      <c r="I91" s="418"/>
    </row>
    <row r="92" spans="1:13">
      <c r="I92" s="418"/>
    </row>
    <row r="93" spans="1:13" ht="15">
      <c r="A93" s="4" t="s">
        <v>62</v>
      </c>
      <c r="I93" s="418"/>
    </row>
    <row r="94" spans="1:13" ht="15.75" thickBot="1">
      <c r="B94" s="404" t="s">
        <v>6</v>
      </c>
      <c r="C94" s="405"/>
      <c r="D94" s="405"/>
      <c r="E94" s="405"/>
      <c r="F94" s="71"/>
      <c r="G94" s="206"/>
      <c r="H94" s="259"/>
      <c r="I94" s="418"/>
    </row>
    <row r="95" spans="1:13" s="5" customFormat="1" ht="27.75" thickBot="1">
      <c r="A95" s="165" t="s">
        <v>8</v>
      </c>
      <c r="B95" s="394" t="s">
        <v>9</v>
      </c>
      <c r="C95" s="395"/>
      <c r="D95" s="395"/>
      <c r="E95" s="395"/>
      <c r="F95" s="396"/>
      <c r="G95" s="396"/>
      <c r="H95" s="396"/>
      <c r="I95" s="397"/>
    </row>
    <row r="96" spans="1:13" s="5" customFormat="1" ht="14.25" thickBot="1">
      <c r="A96" s="166"/>
      <c r="B96" s="78">
        <v>2008</v>
      </c>
      <c r="C96" s="79">
        <v>2009</v>
      </c>
      <c r="D96" s="79">
        <v>2010</v>
      </c>
      <c r="E96" s="80">
        <v>2011</v>
      </c>
      <c r="F96" s="16">
        <v>2012</v>
      </c>
      <c r="G96" s="75">
        <v>2013</v>
      </c>
      <c r="H96" s="75">
        <v>2014</v>
      </c>
      <c r="I96" s="76">
        <v>2015</v>
      </c>
    </row>
    <row r="97" spans="1:9" s="5" customFormat="1" ht="13.5">
      <c r="A97" s="20" t="s">
        <v>10</v>
      </c>
      <c r="B97" s="160">
        <f>B82/$B$82</f>
        <v>1</v>
      </c>
      <c r="C97" s="139">
        <f>C82/$C$82</f>
        <v>1</v>
      </c>
      <c r="D97" s="23">
        <f>D82/$D$82</f>
        <v>1</v>
      </c>
      <c r="E97" s="84">
        <f>E82/$E$82</f>
        <v>1</v>
      </c>
      <c r="F97" s="84">
        <f>F82/$F$82</f>
        <v>1</v>
      </c>
      <c r="G97" s="84">
        <f t="shared" ref="G97:G105" si="72">G82/$G$82</f>
        <v>1</v>
      </c>
      <c r="H97" s="84">
        <v>1</v>
      </c>
      <c r="I97" s="24">
        <f>I82/$I$82</f>
        <v>1</v>
      </c>
    </row>
    <row r="98" spans="1:9" s="5" customFormat="1" ht="13.5">
      <c r="A98" s="25" t="s">
        <v>11</v>
      </c>
      <c r="B98" s="161">
        <f>B83/$B$82</f>
        <v>0.11292205765429258</v>
      </c>
      <c r="C98" s="26">
        <f t="shared" ref="C98:C105" si="73">C83/$C$82</f>
        <v>0.11528525995806718</v>
      </c>
      <c r="D98" s="26">
        <f t="shared" ref="D98:D105" si="74">D83/$D$82</f>
        <v>0.11277919185558268</v>
      </c>
      <c r="E98" s="85">
        <f t="shared" ref="E98:E105" si="75">E83/$E$82</f>
        <v>0.10907641738475234</v>
      </c>
      <c r="F98" s="28">
        <f t="shared" ref="F98:F105" si="76">F83/$F$82</f>
        <v>0.11344388748068386</v>
      </c>
      <c r="G98" s="86">
        <f t="shared" si="72"/>
        <v>0.11252385983987279</v>
      </c>
      <c r="H98" s="86">
        <f>H83/$H$82</f>
        <v>0.11472607286963182</v>
      </c>
      <c r="I98" s="29">
        <f>I83/$I$82</f>
        <v>0.11461756664208239</v>
      </c>
    </row>
    <row r="99" spans="1:9" s="5" customFormat="1" ht="13.5">
      <c r="A99" s="27" t="s">
        <v>3</v>
      </c>
      <c r="B99" s="162">
        <f t="shared" ref="B99:B105" si="77">B84/$B$82</f>
        <v>0.11081104687381588</v>
      </c>
      <c r="C99" s="28">
        <f t="shared" si="73"/>
        <v>0.11372783584145367</v>
      </c>
      <c r="D99" s="28">
        <f t="shared" si="74"/>
        <v>0.11222786222880558</v>
      </c>
      <c r="E99" s="86">
        <f t="shared" si="75"/>
        <v>0.10964636826732914</v>
      </c>
      <c r="F99" s="28">
        <f t="shared" si="76"/>
        <v>0.11348543479455428</v>
      </c>
      <c r="G99" s="86">
        <f t="shared" si="72"/>
        <v>0.11050819766741787</v>
      </c>
      <c r="H99" s="86">
        <f t="shared" ref="H99:H105" si="78">H84/$H$82</f>
        <v>0.10942927724915068</v>
      </c>
      <c r="I99" s="29">
        <f t="shared" ref="I99:I105" si="79">I84/$I$82</f>
        <v>0.11041249070508558</v>
      </c>
    </row>
    <row r="100" spans="1:9" s="5" customFormat="1" ht="13.5">
      <c r="A100" s="27" t="s">
        <v>12</v>
      </c>
      <c r="B100" s="162">
        <f t="shared" si="77"/>
        <v>0.10554797010289813</v>
      </c>
      <c r="C100" s="28">
        <f t="shared" si="73"/>
        <v>0.10785906692401236</v>
      </c>
      <c r="D100" s="28">
        <f t="shared" si="74"/>
        <v>0.1051827919751562</v>
      </c>
      <c r="E100" s="86">
        <f t="shared" si="75"/>
        <v>0.10129112227886773</v>
      </c>
      <c r="F100" s="28">
        <f t="shared" si="76"/>
        <v>0.10296037056374728</v>
      </c>
      <c r="G100" s="86">
        <f t="shared" si="72"/>
        <v>0.10254013333722833</v>
      </c>
      <c r="H100" s="86">
        <f t="shared" si="78"/>
        <v>0.10047521466695644</v>
      </c>
      <c r="I100" s="29">
        <f>I85/$I$82</f>
        <v>0.10026425567346892</v>
      </c>
    </row>
    <row r="101" spans="1:9" s="5" customFormat="1" ht="13.5">
      <c r="A101" s="27" t="s">
        <v>13</v>
      </c>
      <c r="B101" s="162">
        <f t="shared" si="77"/>
        <v>0.10322009957993861</v>
      </c>
      <c r="C101" s="28">
        <f t="shared" si="73"/>
        <v>0.1046905144109021</v>
      </c>
      <c r="D101" s="28">
        <f t="shared" si="74"/>
        <v>0.10644665749600758</v>
      </c>
      <c r="E101" s="86">
        <f t="shared" si="75"/>
        <v>0.10526444228511178</v>
      </c>
      <c r="F101" s="28">
        <f t="shared" si="76"/>
        <v>0.10877890912836609</v>
      </c>
      <c r="G101" s="86">
        <f t="shared" si="72"/>
        <v>0.11313856911498253</v>
      </c>
      <c r="H101" s="86">
        <f t="shared" si="78"/>
        <v>0.11256625223166522</v>
      </c>
      <c r="I101" s="29">
        <f t="shared" si="79"/>
        <v>0.10687072731198975</v>
      </c>
    </row>
    <row r="102" spans="1:9" s="5" customFormat="1" ht="13.5">
      <c r="A102" s="27" t="s">
        <v>14</v>
      </c>
      <c r="B102" s="162">
        <f t="shared" si="77"/>
        <v>0.26577948982086486</v>
      </c>
      <c r="C102" s="28">
        <f t="shared" si="73"/>
        <v>0.24983339714793312</v>
      </c>
      <c r="D102" s="28">
        <f t="shared" si="74"/>
        <v>0.25668544821002348</v>
      </c>
      <c r="E102" s="86">
        <f t="shared" si="75"/>
        <v>0.2721392438812969</v>
      </c>
      <c r="F102" s="28">
        <f t="shared" si="76"/>
        <v>0.26579539843395344</v>
      </c>
      <c r="G102" s="86">
        <f t="shared" si="72"/>
        <v>0.2679462689587313</v>
      </c>
      <c r="H102" s="86">
        <f t="shared" si="78"/>
        <v>0.26787442289622998</v>
      </c>
      <c r="I102" s="29">
        <f t="shared" si="79"/>
        <v>0.27765343770982881</v>
      </c>
    </row>
    <row r="103" spans="1:9" s="5" customFormat="1" ht="13.5">
      <c r="A103" s="27" t="s">
        <v>15</v>
      </c>
      <c r="B103" s="162">
        <f t="shared" si="77"/>
        <v>0.1238722972275777</v>
      </c>
      <c r="C103" s="28">
        <f t="shared" si="73"/>
        <v>0.12942035687907255</v>
      </c>
      <c r="D103" s="28">
        <f t="shared" si="74"/>
        <v>0.12523001765512592</v>
      </c>
      <c r="E103" s="86">
        <f t="shared" si="75"/>
        <v>0.12384350996163621</v>
      </c>
      <c r="F103" s="28">
        <f t="shared" si="76"/>
        <v>0.11921379462722391</v>
      </c>
      <c r="G103" s="86">
        <f t="shared" si="72"/>
        <v>0.12209291140990189</v>
      </c>
      <c r="H103" s="86">
        <f t="shared" si="78"/>
        <v>0.12990689378415157</v>
      </c>
      <c r="I103" s="29">
        <f t="shared" si="79"/>
        <v>0.12155314089502184</v>
      </c>
    </row>
    <row r="104" spans="1:9" s="5" customFormat="1" ht="13.5">
      <c r="A104" s="27" t="s">
        <v>16</v>
      </c>
      <c r="B104" s="162">
        <f t="shared" si="77"/>
        <v>7.7768729467364212E-2</v>
      </c>
      <c r="C104" s="28">
        <f t="shared" si="73"/>
        <v>7.9249905582657737E-2</v>
      </c>
      <c r="D104" s="28">
        <f t="shared" si="74"/>
        <v>7.9529403478114324E-2</v>
      </c>
      <c r="E104" s="86">
        <f t="shared" si="75"/>
        <v>7.8903508081968055E-2</v>
      </c>
      <c r="F104" s="28">
        <f t="shared" si="76"/>
        <v>7.77725508576457E-2</v>
      </c>
      <c r="G104" s="86">
        <f t="shared" si="72"/>
        <v>7.5387118999593161E-2</v>
      </c>
      <c r="H104" s="86">
        <f t="shared" si="78"/>
        <v>7.243323610278303E-2</v>
      </c>
      <c r="I104" s="29">
        <f t="shared" si="79"/>
        <v>7.3153350486463778E-2</v>
      </c>
    </row>
    <row r="105" spans="1:9" s="5" customFormat="1" ht="14.25" thickBot="1">
      <c r="A105" s="30" t="s">
        <v>17</v>
      </c>
      <c r="B105" s="163">
        <f t="shared" si="77"/>
        <v>9.9215579991702385E-2</v>
      </c>
      <c r="C105" s="31">
        <f t="shared" si="73"/>
        <v>9.9076134187644493E-2</v>
      </c>
      <c r="D105" s="31">
        <f t="shared" si="74"/>
        <v>0.10070318634983312</v>
      </c>
      <c r="E105" s="87">
        <f t="shared" si="75"/>
        <v>9.893992362738846E-2</v>
      </c>
      <c r="F105" s="31">
        <f t="shared" si="76"/>
        <v>9.7741108922697301E-2</v>
      </c>
      <c r="G105" s="87">
        <f t="shared" si="72"/>
        <v>9.5056390803336499E-2</v>
      </c>
      <c r="H105" s="87">
        <f t="shared" si="78"/>
        <v>9.1884138621615263E-2</v>
      </c>
      <c r="I105" s="32">
        <f t="shared" si="79"/>
        <v>9.4678129822522397E-2</v>
      </c>
    </row>
    <row r="106" spans="1:9">
      <c r="C106" s="109"/>
      <c r="I106" s="109"/>
    </row>
    <row r="121" spans="1:13" ht="15.75">
      <c r="A121" s="33" t="s">
        <v>18</v>
      </c>
    </row>
    <row r="122" spans="1:13" ht="15">
      <c r="A122" s="1" t="s">
        <v>31</v>
      </c>
      <c r="B122" s="247" t="s">
        <v>66</v>
      </c>
    </row>
    <row r="123" spans="1:13" s="34" customFormat="1" ht="13.5" thickBot="1">
      <c r="B123" s="35" t="s">
        <v>19</v>
      </c>
      <c r="J123" s="36"/>
      <c r="L123" s="1"/>
      <c r="M123" s="1"/>
    </row>
    <row r="124" spans="1:13" s="34" customFormat="1" ht="14.25" thickBot="1">
      <c r="A124" s="238"/>
      <c r="B124" s="239">
        <v>2005</v>
      </c>
      <c r="C124" s="239" t="s">
        <v>138</v>
      </c>
      <c r="D124" s="239" t="s">
        <v>116</v>
      </c>
      <c r="E124" s="239" t="s">
        <v>117</v>
      </c>
      <c r="F124" s="239" t="s">
        <v>118</v>
      </c>
      <c r="G124" s="239" t="s">
        <v>119</v>
      </c>
      <c r="H124" s="239" t="s">
        <v>120</v>
      </c>
      <c r="I124" s="239" t="s">
        <v>64</v>
      </c>
      <c r="J124" s="239" t="s">
        <v>67</v>
      </c>
      <c r="K124" s="239" t="s">
        <v>68</v>
      </c>
      <c r="L124" s="239" t="s">
        <v>69</v>
      </c>
      <c r="M124" s="240" t="s">
        <v>121</v>
      </c>
    </row>
    <row r="125" spans="1:13" s="34" customFormat="1" ht="14.25" thickBot="1">
      <c r="A125" s="244" t="s">
        <v>20</v>
      </c>
      <c r="B125" s="245">
        <v>23300</v>
      </c>
      <c r="C125" s="245">
        <v>24700</v>
      </c>
      <c r="D125" s="245">
        <v>26100</v>
      </c>
      <c r="E125" s="245">
        <v>26100</v>
      </c>
      <c r="F125" s="245">
        <v>24500</v>
      </c>
      <c r="G125" s="245">
        <v>25500</v>
      </c>
      <c r="H125" s="245">
        <v>26200</v>
      </c>
      <c r="I125" s="245">
        <v>26600</v>
      </c>
      <c r="J125" s="245">
        <v>26800</v>
      </c>
      <c r="K125" s="245">
        <v>27600</v>
      </c>
      <c r="L125" s="245">
        <v>29000</v>
      </c>
      <c r="M125" s="246">
        <v>29200</v>
      </c>
    </row>
    <row r="126" spans="1:13" s="34" customFormat="1" ht="13.5">
      <c r="A126" s="241" t="s">
        <v>21</v>
      </c>
      <c r="B126" s="242">
        <v>3800</v>
      </c>
      <c r="C126" s="242">
        <v>4600</v>
      </c>
      <c r="D126" s="242">
        <v>6200</v>
      </c>
      <c r="E126" s="242">
        <v>7100</v>
      </c>
      <c r="F126" s="242">
        <v>6100</v>
      </c>
      <c r="G126" s="242">
        <v>6200</v>
      </c>
      <c r="H126" s="242">
        <v>6600</v>
      </c>
      <c r="I126" s="242">
        <v>6700</v>
      </c>
      <c r="J126" s="242">
        <v>7200</v>
      </c>
      <c r="K126" s="242">
        <v>7500</v>
      </c>
      <c r="L126" s="243">
        <v>8100</v>
      </c>
      <c r="M126" s="243">
        <v>8600</v>
      </c>
    </row>
    <row r="127" spans="1:13" s="34" customFormat="1" ht="13.5">
      <c r="A127" s="236" t="s">
        <v>22</v>
      </c>
      <c r="B127" s="41">
        <v>3500</v>
      </c>
      <c r="C127" s="41">
        <v>4400</v>
      </c>
      <c r="D127" s="41">
        <v>5900</v>
      </c>
      <c r="E127" s="41">
        <v>6400</v>
      </c>
      <c r="F127" s="41">
        <v>5500</v>
      </c>
      <c r="G127" s="41">
        <v>5600</v>
      </c>
      <c r="H127" s="41">
        <v>5700</v>
      </c>
      <c r="I127" s="41">
        <v>5800</v>
      </c>
      <c r="J127" s="41">
        <v>6300</v>
      </c>
      <c r="K127" s="41">
        <v>6700</v>
      </c>
      <c r="L127" s="167">
        <v>7100</v>
      </c>
      <c r="M127" s="168">
        <v>7600</v>
      </c>
    </row>
    <row r="128" spans="1:13" s="34" customFormat="1" ht="13.5">
      <c r="A128" s="236" t="s">
        <v>3</v>
      </c>
      <c r="B128" s="41">
        <v>3600</v>
      </c>
      <c r="C128" s="41">
        <v>4600</v>
      </c>
      <c r="D128" s="41">
        <v>6200</v>
      </c>
      <c r="E128" s="41">
        <v>6800</v>
      </c>
      <c r="F128" s="41">
        <v>5900</v>
      </c>
      <c r="G128" s="41">
        <v>6000</v>
      </c>
      <c r="H128" s="41">
        <v>6200</v>
      </c>
      <c r="I128" s="41">
        <v>6400</v>
      </c>
      <c r="J128" s="41">
        <v>6800</v>
      </c>
      <c r="K128" s="41">
        <v>7000</v>
      </c>
      <c r="L128" s="167">
        <v>7500</v>
      </c>
      <c r="M128" s="168">
        <v>8000</v>
      </c>
    </row>
    <row r="129" spans="1:14" s="34" customFormat="1" ht="13.5">
      <c r="A129" s="236" t="s">
        <v>23</v>
      </c>
      <c r="B129" s="41">
        <v>2400</v>
      </c>
      <c r="C129" s="41">
        <v>2900</v>
      </c>
      <c r="D129" s="41">
        <v>3900</v>
      </c>
      <c r="E129" s="41">
        <v>4400</v>
      </c>
      <c r="F129" s="41">
        <v>3800</v>
      </c>
      <c r="G129" s="41">
        <v>3900</v>
      </c>
      <c r="H129" s="41">
        <v>3800</v>
      </c>
      <c r="I129" s="41">
        <v>4200</v>
      </c>
      <c r="J129" s="41">
        <v>4500</v>
      </c>
      <c r="K129" s="41">
        <v>4600</v>
      </c>
      <c r="L129" s="167">
        <v>4900</v>
      </c>
      <c r="M129" s="168">
        <v>5300</v>
      </c>
    </row>
    <row r="130" spans="1:14" s="34" customFormat="1" ht="13.5">
      <c r="A130" s="236" t="s">
        <v>24</v>
      </c>
      <c r="B130" s="41">
        <v>3200</v>
      </c>
      <c r="C130" s="41">
        <v>4000</v>
      </c>
      <c r="D130" s="41">
        <v>5100</v>
      </c>
      <c r="E130" s="41">
        <v>5600</v>
      </c>
      <c r="F130" s="41">
        <v>4900</v>
      </c>
      <c r="G130" s="41">
        <v>5100</v>
      </c>
      <c r="H130" s="41">
        <v>5500</v>
      </c>
      <c r="I130" s="41">
        <v>5700</v>
      </c>
      <c r="J130" s="41">
        <v>6500</v>
      </c>
      <c r="K130" s="41">
        <v>6800</v>
      </c>
      <c r="L130" s="167">
        <v>6900</v>
      </c>
      <c r="M130" s="168">
        <v>7400</v>
      </c>
    </row>
    <row r="131" spans="1:14" s="34" customFormat="1" ht="13.5">
      <c r="A131" s="236" t="s">
        <v>25</v>
      </c>
      <c r="B131" s="41">
        <v>3100</v>
      </c>
      <c r="C131" s="41">
        <v>3800</v>
      </c>
      <c r="D131" s="41">
        <v>5000</v>
      </c>
      <c r="E131" s="41">
        <v>5900</v>
      </c>
      <c r="F131" s="41">
        <v>5300</v>
      </c>
      <c r="G131" s="41">
        <v>5100</v>
      </c>
      <c r="H131" s="41">
        <v>5700</v>
      </c>
      <c r="I131" s="41">
        <v>5100</v>
      </c>
      <c r="J131" s="41">
        <v>5700</v>
      </c>
      <c r="K131" s="41">
        <v>6400</v>
      </c>
      <c r="L131" s="167">
        <v>6400</v>
      </c>
      <c r="M131" s="168">
        <v>6800</v>
      </c>
      <c r="N131" s="34">
        <f>M131/M125</f>
        <v>0.23287671232876711</v>
      </c>
    </row>
    <row r="132" spans="1:14" s="34" customFormat="1" ht="13.5">
      <c r="A132" s="236" t="s">
        <v>26</v>
      </c>
      <c r="B132" s="41">
        <v>8800</v>
      </c>
      <c r="C132" s="41">
        <v>10500</v>
      </c>
      <c r="D132" s="41">
        <v>14300</v>
      </c>
      <c r="E132" s="41">
        <v>17800</v>
      </c>
      <c r="F132" s="41">
        <v>14200</v>
      </c>
      <c r="G132" s="41">
        <v>14600</v>
      </c>
      <c r="H132" s="41">
        <v>16300</v>
      </c>
      <c r="I132" s="41">
        <v>15600</v>
      </c>
      <c r="J132" s="41">
        <v>16900</v>
      </c>
      <c r="K132" s="41">
        <v>17600</v>
      </c>
      <c r="L132" s="167">
        <v>19500</v>
      </c>
      <c r="M132" s="168">
        <v>20500</v>
      </c>
    </row>
    <row r="133" spans="1:14" s="34" customFormat="1" ht="13.5">
      <c r="A133" s="236" t="s">
        <v>27</v>
      </c>
      <c r="B133" s="41">
        <v>2900</v>
      </c>
      <c r="C133" s="41">
        <v>3600</v>
      </c>
      <c r="D133" s="41">
        <v>4600</v>
      </c>
      <c r="E133" s="41">
        <v>5200</v>
      </c>
      <c r="F133" s="41">
        <v>4600</v>
      </c>
      <c r="G133" s="41">
        <v>4800</v>
      </c>
      <c r="H133" s="41">
        <v>4800</v>
      </c>
      <c r="I133" s="41">
        <v>5000</v>
      </c>
      <c r="J133" s="41">
        <v>5300</v>
      </c>
      <c r="K133" s="41">
        <v>5400</v>
      </c>
      <c r="L133" s="167">
        <v>5800</v>
      </c>
      <c r="M133" s="168">
        <v>6300</v>
      </c>
    </row>
    <row r="134" spans="1:14" s="34" customFormat="1" ht="14.25" thickBot="1">
      <c r="A134" s="237" t="s">
        <v>17</v>
      </c>
      <c r="B134" s="42">
        <v>4100</v>
      </c>
      <c r="C134" s="42">
        <v>5300</v>
      </c>
      <c r="D134" s="42">
        <v>6800</v>
      </c>
      <c r="E134" s="42">
        <v>7800</v>
      </c>
      <c r="F134" s="42">
        <v>6700</v>
      </c>
      <c r="G134" s="42">
        <v>7100</v>
      </c>
      <c r="H134" s="42">
        <v>7300</v>
      </c>
      <c r="I134" s="42">
        <v>7100</v>
      </c>
      <c r="J134" s="42">
        <v>7500</v>
      </c>
      <c r="K134" s="42">
        <v>7600</v>
      </c>
      <c r="L134" s="169">
        <v>8400</v>
      </c>
      <c r="M134" s="170">
        <v>8900</v>
      </c>
    </row>
    <row r="135" spans="1:14" s="34" customFormat="1" ht="9.75" customHeight="1">
      <c r="A135" s="38"/>
      <c r="B135" s="39"/>
      <c r="C135" s="39"/>
      <c r="D135" s="39"/>
      <c r="E135" s="39"/>
      <c r="F135" s="39"/>
      <c r="G135" s="39"/>
      <c r="H135" s="39"/>
      <c r="I135" s="39"/>
      <c r="J135" s="39"/>
      <c r="K135" s="39"/>
      <c r="L135" s="39"/>
      <c r="M135" s="39"/>
    </row>
    <row r="136" spans="1:14" s="34" customFormat="1" ht="15.75">
      <c r="A136" s="33" t="s">
        <v>28</v>
      </c>
      <c r="B136" s="39"/>
      <c r="C136" s="39"/>
      <c r="D136" s="39"/>
      <c r="E136" s="39"/>
      <c r="F136" s="39"/>
      <c r="G136" s="39"/>
      <c r="H136" s="39"/>
      <c r="I136" s="39"/>
      <c r="J136" s="39"/>
      <c r="K136" s="39"/>
      <c r="L136" s="39"/>
      <c r="M136" s="39"/>
    </row>
    <row r="137" spans="1:14" s="34" customFormat="1" ht="13.5" thickBot="1">
      <c r="A137" s="34" t="s">
        <v>32</v>
      </c>
      <c r="J137" s="36"/>
      <c r="L137" s="34" t="s">
        <v>6</v>
      </c>
      <c r="M137" s="1"/>
    </row>
    <row r="138" spans="1:14" s="34" customFormat="1" ht="14.25" thickBot="1">
      <c r="A138" s="178"/>
      <c r="B138" s="419">
        <v>2005</v>
      </c>
      <c r="C138" s="419" t="s">
        <v>138</v>
      </c>
      <c r="D138" s="419" t="s">
        <v>116</v>
      </c>
      <c r="E138" s="419" t="s">
        <v>117</v>
      </c>
      <c r="F138" s="419" t="s">
        <v>118</v>
      </c>
      <c r="G138" s="419" t="s">
        <v>119</v>
      </c>
      <c r="H138" s="419" t="s">
        <v>120</v>
      </c>
      <c r="I138" s="419" t="s">
        <v>64</v>
      </c>
      <c r="J138" s="419" t="s">
        <v>67</v>
      </c>
      <c r="K138" s="419" t="s">
        <v>68</v>
      </c>
      <c r="L138" s="419" t="s">
        <v>69</v>
      </c>
      <c r="M138" s="420" t="s">
        <v>121</v>
      </c>
    </row>
    <row r="139" spans="1:14" s="34" customFormat="1" ht="13.5">
      <c r="A139" s="175" t="s">
        <v>21</v>
      </c>
      <c r="B139" s="176">
        <f>B126/$B$126</f>
        <v>1</v>
      </c>
      <c r="C139" s="177">
        <f>C126/$C$126</f>
        <v>1</v>
      </c>
      <c r="D139" s="177">
        <f>D126/$D$126</f>
        <v>1</v>
      </c>
      <c r="E139" s="177">
        <f>E126/$E$126</f>
        <v>1</v>
      </c>
      <c r="F139" s="177">
        <f t="shared" ref="F139:F147" si="80">F126/$F$126</f>
        <v>1</v>
      </c>
      <c r="G139" s="177">
        <f>G126/$G$126</f>
        <v>1</v>
      </c>
      <c r="H139" s="177">
        <f>H126/$H$126</f>
        <v>1</v>
      </c>
      <c r="I139" s="177">
        <f>I126/$I$126</f>
        <v>1</v>
      </c>
      <c r="J139" s="177">
        <f>J126/$J$126</f>
        <v>1</v>
      </c>
      <c r="K139" s="177">
        <f>K126/$K$126</f>
        <v>1</v>
      </c>
      <c r="L139" s="177">
        <f>L126/$L$126</f>
        <v>1</v>
      </c>
      <c r="M139" s="179">
        <f>M126/$M$126</f>
        <v>1</v>
      </c>
    </row>
    <row r="140" spans="1:14" s="34" customFormat="1" ht="13.5">
      <c r="A140" s="171" t="s">
        <v>22</v>
      </c>
      <c r="B140" s="173">
        <f>B127/$B$126</f>
        <v>0.92105263157894735</v>
      </c>
      <c r="C140" s="43">
        <f t="shared" ref="C140:C147" si="81">C127/$C$126</f>
        <v>0.95652173913043481</v>
      </c>
      <c r="D140" s="43">
        <f t="shared" ref="D140:D147" si="82">D127/$D$126</f>
        <v>0.95161290322580649</v>
      </c>
      <c r="E140" s="43">
        <f t="shared" ref="E140:E147" si="83">E127/$E$126</f>
        <v>0.90140845070422537</v>
      </c>
      <c r="F140" s="43">
        <f>F127/$F$126</f>
        <v>0.90163934426229508</v>
      </c>
      <c r="G140" s="43">
        <f>G127/$G$126</f>
        <v>0.90322580645161288</v>
      </c>
      <c r="H140" s="43">
        <f>H127/$H$126</f>
        <v>0.86363636363636365</v>
      </c>
      <c r="I140" s="43">
        <f>I127/$I$126</f>
        <v>0.86567164179104472</v>
      </c>
      <c r="J140" s="43">
        <f>J127/$J$126</f>
        <v>0.875</v>
      </c>
      <c r="K140" s="43">
        <f>K127/$K$126</f>
        <v>0.89333333333333331</v>
      </c>
      <c r="L140" s="43">
        <f>L127/$L$126</f>
        <v>0.87654320987654322</v>
      </c>
      <c r="M140" s="180">
        <f>M127/$M$126</f>
        <v>0.88372093023255816</v>
      </c>
    </row>
    <row r="141" spans="1:14" s="34" customFormat="1" ht="13.5">
      <c r="A141" s="171" t="s">
        <v>3</v>
      </c>
      <c r="B141" s="173">
        <f t="shared" ref="B140:B147" si="84">B128/$B$126</f>
        <v>0.94736842105263153</v>
      </c>
      <c r="C141" s="43">
        <f t="shared" si="81"/>
        <v>1</v>
      </c>
      <c r="D141" s="43">
        <f>D128/$D$126</f>
        <v>1</v>
      </c>
      <c r="E141" s="43">
        <f t="shared" si="83"/>
        <v>0.95774647887323938</v>
      </c>
      <c r="F141" s="43">
        <f t="shared" si="80"/>
        <v>0.96721311475409832</v>
      </c>
      <c r="G141" s="43">
        <f t="shared" ref="G141:H147" si="85">G128/$G$126</f>
        <v>0.967741935483871</v>
      </c>
      <c r="H141" s="43">
        <f t="shared" ref="H141:H147" si="86">H128/$H$126</f>
        <v>0.93939393939393945</v>
      </c>
      <c r="I141" s="43">
        <f t="shared" ref="I141:I147" si="87">I128/$I$126</f>
        <v>0.95522388059701491</v>
      </c>
      <c r="J141" s="43">
        <f t="shared" ref="J141:J147" si="88">J128/$J$126</f>
        <v>0.94444444444444442</v>
      </c>
      <c r="K141" s="43">
        <f t="shared" ref="K141:K147" si="89">K128/$K$126</f>
        <v>0.93333333333333335</v>
      </c>
      <c r="L141" s="43">
        <f t="shared" ref="L141:L147" si="90">L128/$L$126</f>
        <v>0.92592592592592593</v>
      </c>
      <c r="M141" s="180">
        <f t="shared" ref="M141:M147" si="91">M128/$M$126</f>
        <v>0.93023255813953487</v>
      </c>
    </row>
    <row r="142" spans="1:14" s="34" customFormat="1" ht="13.5">
      <c r="A142" s="171" t="s">
        <v>23</v>
      </c>
      <c r="B142" s="173">
        <f t="shared" si="84"/>
        <v>0.63157894736842102</v>
      </c>
      <c r="C142" s="43">
        <f t="shared" si="81"/>
        <v>0.63043478260869568</v>
      </c>
      <c r="D142" s="43">
        <f t="shared" si="82"/>
        <v>0.62903225806451613</v>
      </c>
      <c r="E142" s="43">
        <f t="shared" si="83"/>
        <v>0.61971830985915488</v>
      </c>
      <c r="F142" s="43">
        <f t="shared" si="80"/>
        <v>0.62295081967213117</v>
      </c>
      <c r="G142" s="43">
        <f t="shared" si="85"/>
        <v>0.62903225806451613</v>
      </c>
      <c r="H142" s="43">
        <f t="shared" si="86"/>
        <v>0.5757575757575758</v>
      </c>
      <c r="I142" s="43">
        <f t="shared" si="87"/>
        <v>0.62686567164179108</v>
      </c>
      <c r="J142" s="43">
        <f t="shared" si="88"/>
        <v>0.625</v>
      </c>
      <c r="K142" s="43">
        <f t="shared" si="89"/>
        <v>0.61333333333333329</v>
      </c>
      <c r="L142" s="43">
        <f t="shared" si="90"/>
        <v>0.60493827160493829</v>
      </c>
      <c r="M142" s="180">
        <f t="shared" si="91"/>
        <v>0.61627906976744184</v>
      </c>
    </row>
    <row r="143" spans="1:14" s="34" customFormat="1" ht="13.5">
      <c r="A143" s="171" t="s">
        <v>24</v>
      </c>
      <c r="B143" s="173">
        <f t="shared" si="84"/>
        <v>0.84210526315789469</v>
      </c>
      <c r="C143" s="43">
        <f t="shared" si="81"/>
        <v>0.86956521739130432</v>
      </c>
      <c r="D143" s="43">
        <f t="shared" si="82"/>
        <v>0.82258064516129037</v>
      </c>
      <c r="E143" s="43">
        <f t="shared" si="83"/>
        <v>0.78873239436619713</v>
      </c>
      <c r="F143" s="43">
        <f t="shared" si="80"/>
        <v>0.80327868852459017</v>
      </c>
      <c r="G143" s="43">
        <f t="shared" si="85"/>
        <v>0.82258064516129037</v>
      </c>
      <c r="H143" s="43">
        <f t="shared" si="86"/>
        <v>0.83333333333333337</v>
      </c>
      <c r="I143" s="43">
        <f t="shared" si="87"/>
        <v>0.85074626865671643</v>
      </c>
      <c r="J143" s="43">
        <f t="shared" si="88"/>
        <v>0.90277777777777779</v>
      </c>
      <c r="K143" s="43">
        <f t="shared" si="89"/>
        <v>0.90666666666666662</v>
      </c>
      <c r="L143" s="43">
        <f t="shared" si="90"/>
        <v>0.85185185185185186</v>
      </c>
      <c r="M143" s="180">
        <f t="shared" si="91"/>
        <v>0.86046511627906974</v>
      </c>
    </row>
    <row r="144" spans="1:14" s="34" customFormat="1" ht="13.5">
      <c r="A144" s="171" t="s">
        <v>25</v>
      </c>
      <c r="B144" s="173">
        <f t="shared" si="84"/>
        <v>0.81578947368421051</v>
      </c>
      <c r="C144" s="43">
        <f t="shared" si="81"/>
        <v>0.82608695652173914</v>
      </c>
      <c r="D144" s="43">
        <f t="shared" si="82"/>
        <v>0.80645161290322576</v>
      </c>
      <c r="E144" s="43">
        <f t="shared" si="83"/>
        <v>0.83098591549295775</v>
      </c>
      <c r="F144" s="43">
        <f t="shared" si="80"/>
        <v>0.86885245901639341</v>
      </c>
      <c r="G144" s="43">
        <f t="shared" si="85"/>
        <v>0.82258064516129037</v>
      </c>
      <c r="H144" s="43">
        <f t="shared" si="86"/>
        <v>0.86363636363636365</v>
      </c>
      <c r="I144" s="43">
        <f t="shared" si="87"/>
        <v>0.76119402985074625</v>
      </c>
      <c r="J144" s="43">
        <f t="shared" si="88"/>
        <v>0.79166666666666663</v>
      </c>
      <c r="K144" s="43">
        <f t="shared" si="89"/>
        <v>0.85333333333333339</v>
      </c>
      <c r="L144" s="43">
        <f t="shared" si="90"/>
        <v>0.79012345679012341</v>
      </c>
      <c r="M144" s="180">
        <f t="shared" si="91"/>
        <v>0.79069767441860461</v>
      </c>
    </row>
    <row r="145" spans="1:17" s="34" customFormat="1" ht="13.5">
      <c r="A145" s="171" t="s">
        <v>26</v>
      </c>
      <c r="B145" s="173">
        <f t="shared" si="84"/>
        <v>2.3157894736842106</v>
      </c>
      <c r="C145" s="43">
        <f t="shared" si="81"/>
        <v>2.2826086956521738</v>
      </c>
      <c r="D145" s="43">
        <f t="shared" si="82"/>
        <v>2.306451612903226</v>
      </c>
      <c r="E145" s="43">
        <f t="shared" si="83"/>
        <v>2.507042253521127</v>
      </c>
      <c r="F145" s="43">
        <f t="shared" si="80"/>
        <v>2.3278688524590163</v>
      </c>
      <c r="G145" s="43">
        <f t="shared" si="85"/>
        <v>2.3548387096774195</v>
      </c>
      <c r="H145" s="43">
        <f t="shared" si="86"/>
        <v>2.4696969696969697</v>
      </c>
      <c r="I145" s="43">
        <f t="shared" si="87"/>
        <v>2.3283582089552239</v>
      </c>
      <c r="J145" s="43">
        <f t="shared" si="88"/>
        <v>2.3472222222222223</v>
      </c>
      <c r="K145" s="43">
        <f t="shared" si="89"/>
        <v>2.3466666666666667</v>
      </c>
      <c r="L145" s="43">
        <f t="shared" si="90"/>
        <v>2.4074074074074074</v>
      </c>
      <c r="M145" s="180">
        <f t="shared" si="91"/>
        <v>2.3837209302325579</v>
      </c>
    </row>
    <row r="146" spans="1:17" s="34" customFormat="1" ht="13.5">
      <c r="A146" s="171" t="s">
        <v>27</v>
      </c>
      <c r="B146" s="173">
        <f t="shared" si="84"/>
        <v>0.76315789473684215</v>
      </c>
      <c r="C146" s="43">
        <f t="shared" si="81"/>
        <v>0.78260869565217395</v>
      </c>
      <c r="D146" s="43">
        <f t="shared" si="82"/>
        <v>0.74193548387096775</v>
      </c>
      <c r="E146" s="43">
        <f t="shared" si="83"/>
        <v>0.73239436619718312</v>
      </c>
      <c r="F146" s="43">
        <f t="shared" si="80"/>
        <v>0.75409836065573765</v>
      </c>
      <c r="G146" s="43">
        <f t="shared" si="85"/>
        <v>0.77419354838709675</v>
      </c>
      <c r="H146" s="43">
        <f t="shared" si="86"/>
        <v>0.72727272727272729</v>
      </c>
      <c r="I146" s="43">
        <f t="shared" si="87"/>
        <v>0.74626865671641796</v>
      </c>
      <c r="J146" s="43">
        <f t="shared" si="88"/>
        <v>0.73611111111111116</v>
      </c>
      <c r="K146" s="43">
        <f t="shared" si="89"/>
        <v>0.72</v>
      </c>
      <c r="L146" s="43">
        <f t="shared" si="90"/>
        <v>0.71604938271604934</v>
      </c>
      <c r="M146" s="180">
        <f t="shared" si="91"/>
        <v>0.73255813953488369</v>
      </c>
    </row>
    <row r="147" spans="1:17" s="34" customFormat="1" ht="14.25" thickBot="1">
      <c r="A147" s="172" t="s">
        <v>17</v>
      </c>
      <c r="B147" s="174">
        <f t="shared" si="84"/>
        <v>1.0789473684210527</v>
      </c>
      <c r="C147" s="44">
        <f t="shared" si="81"/>
        <v>1.1521739130434783</v>
      </c>
      <c r="D147" s="44">
        <f t="shared" si="82"/>
        <v>1.096774193548387</v>
      </c>
      <c r="E147" s="44">
        <f t="shared" si="83"/>
        <v>1.0985915492957747</v>
      </c>
      <c r="F147" s="44">
        <f>F134/$F$126</f>
        <v>1.098360655737705</v>
      </c>
      <c r="G147" s="44">
        <f>G134/$G$126</f>
        <v>1.1451612903225807</v>
      </c>
      <c r="H147" s="44">
        <f t="shared" si="86"/>
        <v>1.106060606060606</v>
      </c>
      <c r="I147" s="44">
        <f t="shared" si="87"/>
        <v>1.0597014925373134</v>
      </c>
      <c r="J147" s="44">
        <f t="shared" si="88"/>
        <v>1.0416666666666667</v>
      </c>
      <c r="K147" s="44">
        <f t="shared" si="89"/>
        <v>1.0133333333333334</v>
      </c>
      <c r="L147" s="44">
        <f t="shared" si="90"/>
        <v>1.037037037037037</v>
      </c>
      <c r="M147" s="181">
        <f t="shared" si="91"/>
        <v>1.0348837209302326</v>
      </c>
    </row>
    <row r="149" spans="1:17">
      <c r="A149" s="37"/>
      <c r="B149" s="37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  <c r="Q149" s="37"/>
    </row>
    <row r="151" spans="1:17" ht="15.75">
      <c r="A151" s="62" t="s">
        <v>33</v>
      </c>
      <c r="B151"/>
      <c r="C151"/>
      <c r="D151"/>
      <c r="E151"/>
      <c r="F151"/>
      <c r="G151"/>
      <c r="H151"/>
      <c r="I151"/>
      <c r="J151"/>
      <c r="K151"/>
      <c r="L151"/>
      <c r="M151"/>
    </row>
    <row r="152" spans="1:17" ht="15">
      <c r="A152" s="63" t="s">
        <v>34</v>
      </c>
      <c r="B152"/>
      <c r="C152"/>
      <c r="D152"/>
      <c r="E152"/>
      <c r="F152"/>
      <c r="G152"/>
      <c r="H152"/>
      <c r="I152"/>
      <c r="J152"/>
      <c r="K152"/>
      <c r="L152"/>
      <c r="M152"/>
    </row>
    <row r="153" spans="1:17" ht="15">
      <c r="A153" s="64" t="s">
        <v>49</v>
      </c>
      <c r="B153"/>
      <c r="C153"/>
      <c r="D153"/>
      <c r="E153"/>
      <c r="F153"/>
      <c r="G153"/>
      <c r="H153"/>
      <c r="I153"/>
      <c r="J153"/>
      <c r="K153"/>
      <c r="L153"/>
      <c r="M153"/>
    </row>
    <row r="154" spans="1:17" ht="15.75" thickBot="1">
      <c r="A154" s="64"/>
      <c r="B154"/>
      <c r="C154"/>
      <c r="D154"/>
      <c r="E154"/>
      <c r="F154"/>
      <c r="G154"/>
      <c r="H154"/>
      <c r="I154"/>
      <c r="J154"/>
      <c r="K154"/>
      <c r="L154" s="35" t="s">
        <v>19</v>
      </c>
      <c r="M154"/>
    </row>
    <row r="155" spans="1:17" ht="14.25" thickBot="1">
      <c r="A155" s="65"/>
      <c r="B155" s="419">
        <v>2005</v>
      </c>
      <c r="C155" s="419" t="s">
        <v>138</v>
      </c>
      <c r="D155" s="419" t="s">
        <v>116</v>
      </c>
      <c r="E155" s="419" t="s">
        <v>117</v>
      </c>
      <c r="F155" s="419" t="s">
        <v>118</v>
      </c>
      <c r="G155" s="419" t="s">
        <v>119</v>
      </c>
      <c r="H155" s="419" t="s">
        <v>120</v>
      </c>
      <c r="I155" s="419" t="s">
        <v>64</v>
      </c>
      <c r="J155" s="419" t="s">
        <v>67</v>
      </c>
      <c r="K155" s="419" t="s">
        <v>68</v>
      </c>
      <c r="L155" s="419" t="s">
        <v>69</v>
      </c>
      <c r="M155" s="420" t="s">
        <v>121</v>
      </c>
    </row>
    <row r="156" spans="1:17" ht="13.5">
      <c r="A156" s="66" t="s">
        <v>35</v>
      </c>
      <c r="B156" s="182">
        <v>23300</v>
      </c>
      <c r="C156" s="182">
        <v>24700</v>
      </c>
      <c r="D156" s="182">
        <v>26100</v>
      </c>
      <c r="E156" s="182">
        <v>26100</v>
      </c>
      <c r="F156" s="182">
        <v>24500</v>
      </c>
      <c r="G156" s="182">
        <v>25500</v>
      </c>
      <c r="H156" s="182">
        <v>26200</v>
      </c>
      <c r="I156" s="182">
        <v>26600</v>
      </c>
      <c r="J156" s="182">
        <v>26800</v>
      </c>
      <c r="K156" s="182">
        <v>27600</v>
      </c>
      <c r="L156" s="182">
        <v>29000</v>
      </c>
      <c r="M156" s="183">
        <v>29200</v>
      </c>
    </row>
    <row r="157" spans="1:17" ht="13.5">
      <c r="A157" s="67" t="s">
        <v>21</v>
      </c>
      <c r="B157" s="182">
        <v>8000</v>
      </c>
      <c r="C157" s="182">
        <v>9700</v>
      </c>
      <c r="D157" s="182">
        <v>11400</v>
      </c>
      <c r="E157" s="182">
        <v>13200</v>
      </c>
      <c r="F157" s="182">
        <v>12500</v>
      </c>
      <c r="G157" s="182">
        <v>13000</v>
      </c>
      <c r="H157" s="182">
        <v>13600</v>
      </c>
      <c r="I157" s="182">
        <v>14300</v>
      </c>
      <c r="J157" s="182">
        <v>14600</v>
      </c>
      <c r="K157" s="182">
        <v>15200</v>
      </c>
      <c r="L157" s="182">
        <v>16300</v>
      </c>
      <c r="M157" s="183">
        <v>17000</v>
      </c>
    </row>
    <row r="158" spans="1:17" ht="13.5">
      <c r="A158" s="68" t="s">
        <v>22</v>
      </c>
      <c r="B158" s="182">
        <v>7400</v>
      </c>
      <c r="C158" s="182">
        <v>9100</v>
      </c>
      <c r="D158" s="182">
        <v>10800</v>
      </c>
      <c r="E158" s="182">
        <v>11900</v>
      </c>
      <c r="F158" s="182">
        <v>11400</v>
      </c>
      <c r="G158" s="182">
        <v>11800</v>
      </c>
      <c r="H158" s="182">
        <v>11700</v>
      </c>
      <c r="I158" s="182">
        <v>12600</v>
      </c>
      <c r="J158" s="182">
        <v>12600</v>
      </c>
      <c r="K158" s="182">
        <v>13400</v>
      </c>
      <c r="L158" s="182">
        <v>14300</v>
      </c>
      <c r="M158" s="183">
        <v>14900</v>
      </c>
    </row>
    <row r="159" spans="1:17" ht="13.5">
      <c r="A159" s="68" t="s">
        <v>3</v>
      </c>
      <c r="B159" s="182">
        <v>7700</v>
      </c>
      <c r="C159" s="182">
        <v>9500</v>
      </c>
      <c r="D159" s="182">
        <v>11500</v>
      </c>
      <c r="E159" s="182">
        <v>12700</v>
      </c>
      <c r="F159" s="182">
        <v>12200</v>
      </c>
      <c r="G159" s="182">
        <v>12600</v>
      </c>
      <c r="H159" s="182">
        <v>12800</v>
      </c>
      <c r="I159" s="182">
        <v>13800</v>
      </c>
      <c r="J159" s="182">
        <v>13700</v>
      </c>
      <c r="K159" s="182">
        <v>14100</v>
      </c>
      <c r="L159" s="182">
        <v>15200</v>
      </c>
      <c r="M159" s="183">
        <v>15800</v>
      </c>
    </row>
    <row r="160" spans="1:17" ht="13.5">
      <c r="A160" s="68" t="s">
        <v>23</v>
      </c>
      <c r="B160" s="182">
        <v>5200</v>
      </c>
      <c r="C160" s="182">
        <v>6100</v>
      </c>
      <c r="D160" s="182">
        <v>7100</v>
      </c>
      <c r="E160" s="182">
        <v>8100</v>
      </c>
      <c r="F160" s="182">
        <v>7800</v>
      </c>
      <c r="G160" s="182">
        <v>8100</v>
      </c>
      <c r="H160" s="182">
        <v>7900</v>
      </c>
      <c r="I160" s="182">
        <v>9000</v>
      </c>
      <c r="J160" s="182">
        <v>9100</v>
      </c>
      <c r="K160" s="182">
        <v>9300</v>
      </c>
      <c r="L160" s="182">
        <v>9900</v>
      </c>
      <c r="M160" s="183">
        <v>10400</v>
      </c>
    </row>
    <row r="161" spans="1:20" ht="13.5">
      <c r="A161" s="68" t="s">
        <v>24</v>
      </c>
      <c r="B161" s="182">
        <v>6900</v>
      </c>
      <c r="C161" s="182">
        <v>8300</v>
      </c>
      <c r="D161" s="182">
        <v>9300</v>
      </c>
      <c r="E161" s="182">
        <v>10500</v>
      </c>
      <c r="F161" s="182">
        <v>10100</v>
      </c>
      <c r="G161" s="182">
        <v>10600</v>
      </c>
      <c r="H161" s="182">
        <v>11400</v>
      </c>
      <c r="I161" s="182">
        <v>12400</v>
      </c>
      <c r="J161" s="182">
        <v>13100</v>
      </c>
      <c r="K161" s="182">
        <v>13600</v>
      </c>
      <c r="L161" s="182">
        <v>13900</v>
      </c>
      <c r="M161" s="183">
        <v>14500</v>
      </c>
    </row>
    <row r="162" spans="1:20" ht="13.5">
      <c r="A162" s="68" t="s">
        <v>25</v>
      </c>
      <c r="B162" s="182">
        <v>6600</v>
      </c>
      <c r="C162" s="182">
        <v>8000</v>
      </c>
      <c r="D162" s="182">
        <v>9300</v>
      </c>
      <c r="E162" s="182">
        <v>10900</v>
      </c>
      <c r="F162" s="182">
        <v>10900</v>
      </c>
      <c r="G162" s="182">
        <v>10700</v>
      </c>
      <c r="H162" s="182">
        <v>11700</v>
      </c>
      <c r="I162" s="182">
        <v>11000</v>
      </c>
      <c r="J162" s="182">
        <v>11500</v>
      </c>
      <c r="K162" s="182">
        <v>12800</v>
      </c>
      <c r="L162" s="182">
        <v>12900</v>
      </c>
      <c r="M162" s="183">
        <v>13400</v>
      </c>
      <c r="N162" s="465">
        <f>K162-B162</f>
        <v>6200</v>
      </c>
      <c r="O162" s="465">
        <f>L162-B162</f>
        <v>6300</v>
      </c>
    </row>
    <row r="163" spans="1:20" ht="13.5">
      <c r="A163" s="68" t="s">
        <v>26</v>
      </c>
      <c r="B163" s="182">
        <v>18600</v>
      </c>
      <c r="C163" s="182">
        <v>21900</v>
      </c>
      <c r="D163" s="182">
        <v>26500</v>
      </c>
      <c r="E163" s="182">
        <v>33000</v>
      </c>
      <c r="F163" s="182">
        <v>29300</v>
      </c>
      <c r="G163" s="182">
        <v>30700</v>
      </c>
      <c r="H163" s="182">
        <v>33600</v>
      </c>
      <c r="I163" s="182">
        <v>33500</v>
      </c>
      <c r="J163" s="182">
        <v>34200</v>
      </c>
      <c r="K163" s="182">
        <v>35500</v>
      </c>
      <c r="L163" s="182">
        <v>39200</v>
      </c>
      <c r="M163" s="183">
        <v>40400</v>
      </c>
      <c r="N163" s="1">
        <f>N162/B162</f>
        <v>0.93939393939393945</v>
      </c>
      <c r="O163" s="1">
        <f>O162/B162</f>
        <v>0.95454545454545459</v>
      </c>
    </row>
    <row r="164" spans="1:20" ht="13.5">
      <c r="A164" s="68" t="s">
        <v>27</v>
      </c>
      <c r="B164" s="182">
        <v>6100</v>
      </c>
      <c r="C164" s="182">
        <v>7500</v>
      </c>
      <c r="D164" s="182">
        <v>8600</v>
      </c>
      <c r="E164" s="182">
        <v>9800</v>
      </c>
      <c r="F164" s="182">
        <v>9600</v>
      </c>
      <c r="G164" s="182">
        <v>10000</v>
      </c>
      <c r="H164" s="182">
        <v>9900</v>
      </c>
      <c r="I164" s="182">
        <v>10900</v>
      </c>
      <c r="J164" s="182">
        <v>10800</v>
      </c>
      <c r="K164" s="182">
        <v>10800</v>
      </c>
      <c r="L164" s="182">
        <v>11800</v>
      </c>
      <c r="M164" s="183">
        <v>12400</v>
      </c>
    </row>
    <row r="165" spans="1:20" ht="14.25" thickBot="1">
      <c r="A165" s="69" t="s">
        <v>17</v>
      </c>
      <c r="B165" s="184">
        <v>8800</v>
      </c>
      <c r="C165" s="184">
        <v>10900</v>
      </c>
      <c r="D165" s="184">
        <v>12500</v>
      </c>
      <c r="E165" s="184">
        <v>14500</v>
      </c>
      <c r="F165" s="184">
        <v>13900</v>
      </c>
      <c r="G165" s="184">
        <v>14800</v>
      </c>
      <c r="H165" s="184">
        <v>15100</v>
      </c>
      <c r="I165" s="184">
        <v>15400</v>
      </c>
      <c r="J165" s="184">
        <v>15200</v>
      </c>
      <c r="K165" s="184">
        <v>15300</v>
      </c>
      <c r="L165" s="184">
        <v>16900</v>
      </c>
      <c r="M165" s="185">
        <v>17600</v>
      </c>
    </row>
    <row r="167" spans="1:20">
      <c r="A167" s="1" t="s">
        <v>36</v>
      </c>
    </row>
    <row r="168" spans="1:20">
      <c r="T168" s="1">
        <f>(N162-B162)/B162</f>
        <v>-6.0606060606060608E-2</v>
      </c>
    </row>
    <row r="170" spans="1:20" ht="15">
      <c r="A170" s="449" t="s">
        <v>148</v>
      </c>
      <c r="B170" s="449"/>
      <c r="C170" s="449"/>
      <c r="D170" s="449"/>
      <c r="E170" s="449"/>
      <c r="F170" s="449"/>
    </row>
    <row r="171" spans="1:20" ht="15">
      <c r="A171" s="449"/>
      <c r="B171" s="450"/>
      <c r="C171" s="450"/>
      <c r="D171" s="450"/>
      <c r="E171" s="450"/>
      <c r="F171" s="450"/>
    </row>
    <row r="172" spans="1:20">
      <c r="A172" s="451"/>
      <c r="B172" s="451"/>
      <c r="C172" s="451"/>
      <c r="D172" s="451"/>
      <c r="E172" s="451"/>
      <c r="F172" s="451"/>
    </row>
    <row r="173" spans="1:20">
      <c r="A173" s="452"/>
      <c r="B173" s="453"/>
      <c r="C173" s="453"/>
      <c r="D173" s="453">
        <v>2013</v>
      </c>
      <c r="E173" s="453">
        <v>2014</v>
      </c>
      <c r="F173" s="453">
        <v>2015</v>
      </c>
    </row>
    <row r="174" spans="1:20">
      <c r="A174" s="454" t="s">
        <v>0</v>
      </c>
      <c r="B174" s="455"/>
      <c r="C174" s="455"/>
      <c r="D174" s="455">
        <v>100</v>
      </c>
      <c r="E174" s="455">
        <v>100</v>
      </c>
      <c r="F174" s="456">
        <v>100</v>
      </c>
    </row>
    <row r="175" spans="1:20">
      <c r="A175" s="457"/>
      <c r="B175" s="458"/>
      <c r="C175" s="458"/>
      <c r="D175" s="458"/>
      <c r="E175" s="458"/>
      <c r="F175" s="459"/>
    </row>
    <row r="176" spans="1:20">
      <c r="A176" s="454" t="s">
        <v>149</v>
      </c>
      <c r="B176" s="458"/>
      <c r="C176" s="458"/>
      <c r="D176" s="458"/>
      <c r="E176" s="458"/>
      <c r="F176" s="459"/>
    </row>
    <row r="177" spans="1:6">
      <c r="A177" s="454" t="s">
        <v>11</v>
      </c>
      <c r="B177" s="455"/>
      <c r="C177" s="455"/>
      <c r="D177" s="455">
        <v>86.716836569034399</v>
      </c>
      <c r="E177" s="455">
        <v>88.250504711467897</v>
      </c>
      <c r="F177" s="456">
        <v>87.974679382539605</v>
      </c>
    </row>
    <row r="178" spans="1:6">
      <c r="A178" s="457" t="s">
        <v>150</v>
      </c>
      <c r="B178" s="458"/>
      <c r="C178" s="458"/>
      <c r="D178" s="458">
        <v>76.309588450166999</v>
      </c>
      <c r="E178" s="458">
        <v>79.544085940024274</v>
      </c>
      <c r="F178" s="460">
        <v>79.059051726908649</v>
      </c>
    </row>
    <row r="179" spans="1:6">
      <c r="A179" s="457" t="s">
        <v>151</v>
      </c>
      <c r="B179" s="458"/>
      <c r="C179" s="458"/>
      <c r="D179" s="458">
        <v>72.131315290478256</v>
      </c>
      <c r="E179" s="458">
        <v>71.245999508106678</v>
      </c>
      <c r="F179" s="460">
        <v>73.549125177398608</v>
      </c>
    </row>
    <row r="180" spans="1:6">
      <c r="A180" s="457" t="s">
        <v>152</v>
      </c>
      <c r="B180" s="458"/>
      <c r="C180" s="458"/>
      <c r="D180" s="458">
        <v>124.56828916332144</v>
      </c>
      <c r="E180" s="458">
        <v>126.90716250176979</v>
      </c>
      <c r="F180" s="460">
        <v>123.67474907088388</v>
      </c>
    </row>
    <row r="181" spans="1:6">
      <c r="A181" s="457" t="s">
        <v>153</v>
      </c>
      <c r="B181" s="458"/>
      <c r="C181" s="458"/>
      <c r="D181" s="458">
        <v>67.652416170091598</v>
      </c>
      <c r="E181" s="458">
        <v>68.848233913650375</v>
      </c>
      <c r="F181" s="460">
        <v>71.604458259281785</v>
      </c>
    </row>
    <row r="182" spans="1:6">
      <c r="A182" s="457" t="s">
        <v>154</v>
      </c>
      <c r="B182" s="458"/>
      <c r="C182" s="458"/>
      <c r="D182" s="458">
        <v>72.107467046892936</v>
      </c>
      <c r="E182" s="458">
        <v>70.950776919248099</v>
      </c>
      <c r="F182" s="460">
        <v>70.590528990488536</v>
      </c>
    </row>
    <row r="183" spans="1:6">
      <c r="A183" s="457" t="s">
        <v>155</v>
      </c>
      <c r="B183" s="458"/>
      <c r="C183" s="458"/>
      <c r="D183" s="458">
        <v>76.343405801099081</v>
      </c>
      <c r="E183" s="458">
        <v>78.203755121264138</v>
      </c>
      <c r="F183" s="460">
        <v>77.5490034130585</v>
      </c>
    </row>
    <row r="184" spans="1:6">
      <c r="A184" s="454" t="s">
        <v>3</v>
      </c>
      <c r="B184" s="455"/>
      <c r="C184" s="455"/>
      <c r="D184" s="455">
        <v>93.760447838885526</v>
      </c>
      <c r="E184" s="455">
        <v>92.720760633855576</v>
      </c>
      <c r="F184" s="456">
        <v>93.409195706978494</v>
      </c>
    </row>
    <row r="185" spans="1:6">
      <c r="A185" s="457" t="s">
        <v>156</v>
      </c>
      <c r="B185" s="458"/>
      <c r="C185" s="458"/>
      <c r="D185" s="458">
        <v>96.229459304717111</v>
      </c>
      <c r="E185" s="458">
        <v>97.418934832992306</v>
      </c>
      <c r="F185" s="460">
        <v>97.832433181642159</v>
      </c>
    </row>
    <row r="186" spans="1:6">
      <c r="A186" s="457" t="s">
        <v>157</v>
      </c>
      <c r="B186" s="458"/>
      <c r="C186" s="458"/>
      <c r="D186" s="458">
        <v>120.9166225373681</v>
      </c>
      <c r="E186" s="458">
        <v>119.0785547181366</v>
      </c>
      <c r="F186" s="460">
        <v>118.32722939304526</v>
      </c>
    </row>
    <row r="187" spans="1:6">
      <c r="A187" s="457" t="s">
        <v>158</v>
      </c>
      <c r="B187" s="458"/>
      <c r="C187" s="458"/>
      <c r="D187" s="458">
        <v>69.923572363832619</v>
      </c>
      <c r="E187" s="458">
        <v>67.645295770142411</v>
      </c>
      <c r="F187" s="460">
        <v>68.575360524197862</v>
      </c>
    </row>
    <row r="188" spans="1:6">
      <c r="A188" s="457" t="s">
        <v>159</v>
      </c>
      <c r="B188" s="458"/>
      <c r="C188" s="458"/>
      <c r="D188" s="458">
        <v>69.805544330651941</v>
      </c>
      <c r="E188" s="458">
        <v>68.357508331683263</v>
      </c>
      <c r="F188" s="460">
        <v>66.423706782576957</v>
      </c>
    </row>
    <row r="189" spans="1:6">
      <c r="A189" s="457" t="s">
        <v>160</v>
      </c>
      <c r="B189" s="458"/>
      <c r="C189" s="458"/>
      <c r="D189" s="458">
        <v>77.836227859848037</v>
      </c>
      <c r="E189" s="458">
        <v>78.686347436828001</v>
      </c>
      <c r="F189" s="460">
        <v>79.556075159032673</v>
      </c>
    </row>
    <row r="190" spans="1:6">
      <c r="A190" s="457" t="s">
        <v>161</v>
      </c>
      <c r="B190" s="458"/>
      <c r="C190" s="458"/>
      <c r="D190" s="458">
        <v>107.14811188161218</v>
      </c>
      <c r="E190" s="458">
        <v>103.56171656813969</v>
      </c>
      <c r="F190" s="460">
        <v>107.92395288282162</v>
      </c>
    </row>
    <row r="191" spans="1:6">
      <c r="A191" s="454" t="s">
        <v>162</v>
      </c>
      <c r="B191" s="458"/>
      <c r="C191" s="458"/>
      <c r="D191" s="458"/>
      <c r="E191" s="458"/>
      <c r="F191" s="460"/>
    </row>
    <row r="192" spans="1:6">
      <c r="A192" s="454" t="s">
        <v>12</v>
      </c>
      <c r="B192" s="455"/>
      <c r="C192" s="455"/>
      <c r="D192" s="455">
        <v>62.553278395625142</v>
      </c>
      <c r="E192" s="455">
        <v>61.153343884571655</v>
      </c>
      <c r="F192" s="456">
        <v>60.904448174562177</v>
      </c>
    </row>
    <row r="193" spans="1:6">
      <c r="A193" s="457" t="s">
        <v>163</v>
      </c>
      <c r="B193" s="458"/>
      <c r="C193" s="458"/>
      <c r="D193" s="458">
        <v>64.22298825167347</v>
      </c>
      <c r="E193" s="458">
        <v>63.160962895570393</v>
      </c>
      <c r="F193" s="460">
        <v>64.638363826439075</v>
      </c>
    </row>
    <row r="194" spans="1:6">
      <c r="A194" s="457" t="s">
        <v>164</v>
      </c>
      <c r="B194" s="458"/>
      <c r="C194" s="458"/>
      <c r="D194" s="458">
        <v>51.936045948737764</v>
      </c>
      <c r="E194" s="458">
        <v>49.248615581674152</v>
      </c>
      <c r="F194" s="460">
        <v>48.409036390081326</v>
      </c>
    </row>
    <row r="195" spans="1:6">
      <c r="A195" s="457" t="s">
        <v>165</v>
      </c>
      <c r="B195" s="458"/>
      <c r="C195" s="458"/>
      <c r="D195" s="458">
        <v>79.233289724544349</v>
      </c>
      <c r="E195" s="458">
        <v>78.280178358644349</v>
      </c>
      <c r="F195" s="460">
        <v>76.813889123850601</v>
      </c>
    </row>
    <row r="196" spans="1:6">
      <c r="A196" s="457" t="s">
        <v>166</v>
      </c>
      <c r="B196" s="458"/>
      <c r="C196" s="458"/>
      <c r="D196" s="458">
        <v>59.653382927753661</v>
      </c>
      <c r="E196" s="458">
        <v>57.200160957328784</v>
      </c>
      <c r="F196" s="460">
        <v>59.149721737364949</v>
      </c>
    </row>
    <row r="197" spans="1:6">
      <c r="A197" s="457" t="s">
        <v>167</v>
      </c>
      <c r="B197" s="458"/>
      <c r="C197" s="458"/>
      <c r="D197" s="458">
        <v>58.990457872421601</v>
      </c>
      <c r="E197" s="458">
        <v>57.812297414675349</v>
      </c>
      <c r="F197" s="460">
        <v>56.344088121898125</v>
      </c>
    </row>
    <row r="198" spans="1:6">
      <c r="A198" s="457" t="s">
        <v>168</v>
      </c>
      <c r="B198" s="458"/>
      <c r="C198" s="458"/>
      <c r="D198" s="458">
        <v>46.905193201912859</v>
      </c>
      <c r="E198" s="458">
        <v>45.91006656655621</v>
      </c>
      <c r="F198" s="460">
        <v>45.093621646115338</v>
      </c>
    </row>
    <row r="199" spans="1:6">
      <c r="A199" s="454" t="s">
        <v>13</v>
      </c>
      <c r="B199" s="455"/>
      <c r="C199" s="455"/>
      <c r="D199" s="455">
        <v>89.893738084271718</v>
      </c>
      <c r="E199" s="455">
        <v>89.657807561048358</v>
      </c>
      <c r="F199" s="456">
        <v>85.375752026627453</v>
      </c>
    </row>
    <row r="200" spans="1:6">
      <c r="A200" s="457" t="s">
        <v>169</v>
      </c>
      <c r="B200" s="458"/>
      <c r="C200" s="458"/>
      <c r="D200" s="458">
        <v>74.342783425888243</v>
      </c>
      <c r="E200" s="458">
        <v>70.691599044748443</v>
      </c>
      <c r="F200" s="460">
        <v>70.096974421165925</v>
      </c>
    </row>
    <row r="201" spans="1:6">
      <c r="A201" s="457" t="s">
        <v>170</v>
      </c>
      <c r="B201" s="458"/>
      <c r="C201" s="458"/>
      <c r="D201" s="458">
        <v>68.045149798437947</v>
      </c>
      <c r="E201" s="458">
        <v>64.067659683378679</v>
      </c>
      <c r="F201" s="460">
        <v>65.763438889817706</v>
      </c>
    </row>
    <row r="202" spans="1:6">
      <c r="A202" s="457" t="s">
        <v>171</v>
      </c>
      <c r="B202" s="458"/>
      <c r="C202" s="458"/>
      <c r="D202" s="458">
        <v>141.59487012300173</v>
      </c>
      <c r="E202" s="458">
        <v>147.76134300243956</v>
      </c>
      <c r="F202" s="460">
        <v>133.61025812163655</v>
      </c>
    </row>
    <row r="203" spans="1:6">
      <c r="A203" s="457" t="s">
        <v>172</v>
      </c>
      <c r="B203" s="458"/>
      <c r="C203" s="458"/>
      <c r="D203" s="458">
        <v>72.500345939373616</v>
      </c>
      <c r="E203" s="458">
        <v>71.610819615538531</v>
      </c>
      <c r="F203" s="460">
        <v>67.180809956231982</v>
      </c>
    </row>
    <row r="204" spans="1:6">
      <c r="A204" s="457" t="s">
        <v>173</v>
      </c>
      <c r="B204" s="458"/>
      <c r="C204" s="458"/>
      <c r="D204" s="458">
        <v>79.237220352553422</v>
      </c>
      <c r="E204" s="458">
        <v>74.113737487736671</v>
      </c>
      <c r="F204" s="460">
        <v>74.97707018245427</v>
      </c>
    </row>
    <row r="205" spans="1:6">
      <c r="A205" s="457" t="s">
        <v>174</v>
      </c>
      <c r="B205" s="458"/>
      <c r="C205" s="458"/>
      <c r="D205" s="458">
        <v>62.010151385773483</v>
      </c>
      <c r="E205" s="458">
        <v>60.084139973621205</v>
      </c>
      <c r="F205" s="460">
        <v>61.01936034543732</v>
      </c>
    </row>
    <row r="206" spans="1:6">
      <c r="A206" s="454" t="s">
        <v>175</v>
      </c>
      <c r="B206" s="458"/>
      <c r="C206" s="458"/>
      <c r="D206" s="458"/>
      <c r="E206" s="458"/>
      <c r="F206" s="460"/>
    </row>
    <row r="207" spans="1:6">
      <c r="A207" s="454" t="s">
        <v>14</v>
      </c>
      <c r="B207" s="455"/>
      <c r="C207" s="455"/>
      <c r="D207" s="455">
        <v>234.66143529794553</v>
      </c>
      <c r="E207" s="461">
        <v>233.50758091571331</v>
      </c>
      <c r="F207" s="456">
        <v>240.56951599154291</v>
      </c>
    </row>
    <row r="208" spans="1:6">
      <c r="A208" s="457" t="s">
        <v>176</v>
      </c>
      <c r="B208" s="458"/>
      <c r="C208" s="458"/>
      <c r="D208" s="458">
        <v>130.1656186774583</v>
      </c>
      <c r="E208" s="462">
        <v>120.45657392948155</v>
      </c>
      <c r="F208" s="460">
        <v>121.57035007731743</v>
      </c>
    </row>
    <row r="209" spans="1:6">
      <c r="A209" s="457" t="s">
        <v>177</v>
      </c>
      <c r="B209" s="458"/>
      <c r="C209" s="458"/>
      <c r="D209" s="458">
        <v>257.70023100020211</v>
      </c>
      <c r="E209" s="462">
        <v>259.30668836018987</v>
      </c>
      <c r="F209" s="460">
        <v>268.7349792445566</v>
      </c>
    </row>
    <row r="210" spans="1:6">
      <c r="A210" s="454" t="s">
        <v>25</v>
      </c>
      <c r="B210" s="455"/>
      <c r="C210" s="455"/>
      <c r="D210" s="455">
        <v>78.76885518761253</v>
      </c>
      <c r="E210" s="461">
        <v>84.181838473493329</v>
      </c>
      <c r="F210" s="456">
        <v>79.084210069486986</v>
      </c>
    </row>
    <row r="211" spans="1:6">
      <c r="A211" s="457" t="s">
        <v>178</v>
      </c>
      <c r="B211" s="458"/>
      <c r="C211" s="458"/>
      <c r="D211" s="458">
        <v>87.547636707727278</v>
      </c>
      <c r="E211" s="462">
        <v>88.485347408450181</v>
      </c>
      <c r="F211" s="460">
        <v>88.71060963559772</v>
      </c>
    </row>
    <row r="212" spans="1:6">
      <c r="A212" s="457" t="s">
        <v>179</v>
      </c>
      <c r="B212" s="458"/>
      <c r="C212" s="458"/>
      <c r="D212" s="458">
        <v>59.851313413998533</v>
      </c>
      <c r="E212" s="462">
        <v>58.062945327522065</v>
      </c>
      <c r="F212" s="460">
        <v>61.297483943636834</v>
      </c>
    </row>
    <row r="213" spans="1:6">
      <c r="A213" s="457" t="s">
        <v>180</v>
      </c>
      <c r="B213" s="458"/>
      <c r="C213" s="458"/>
      <c r="D213" s="458">
        <v>71.878607200131</v>
      </c>
      <c r="E213" s="462">
        <v>67.609343269576755</v>
      </c>
      <c r="F213" s="460">
        <v>69.213448016398104</v>
      </c>
    </row>
    <row r="214" spans="1:6">
      <c r="A214" s="457" t="s">
        <v>181</v>
      </c>
      <c r="B214" s="458"/>
      <c r="C214" s="458"/>
      <c r="D214" s="458">
        <v>51.656922844437211</v>
      </c>
      <c r="E214" s="462">
        <v>64.722445240409257</v>
      </c>
      <c r="F214" s="460">
        <v>66.966010193276375</v>
      </c>
    </row>
    <row r="215" spans="1:6">
      <c r="A215" s="457" t="s">
        <v>182</v>
      </c>
      <c r="B215" s="458"/>
      <c r="C215" s="458"/>
      <c r="D215" s="458">
        <v>68.307785761939073</v>
      </c>
      <c r="E215" s="462">
        <v>68.440801816626163</v>
      </c>
      <c r="F215" s="460">
        <v>69.178316616366217</v>
      </c>
    </row>
    <row r="216" spans="1:6">
      <c r="A216" s="457" t="s">
        <v>183</v>
      </c>
      <c r="B216" s="458"/>
      <c r="C216" s="458"/>
      <c r="D216" s="458">
        <v>108.70861873537581</v>
      </c>
      <c r="E216" s="462">
        <v>129.56668056035531</v>
      </c>
      <c r="F216" s="460">
        <v>104.97059961800144</v>
      </c>
    </row>
    <row r="217" spans="1:6">
      <c r="A217" s="457" t="s">
        <v>184</v>
      </c>
      <c r="B217" s="458"/>
      <c r="C217" s="458"/>
      <c r="D217" s="458">
        <v>56.558549456391539</v>
      </c>
      <c r="E217" s="462">
        <v>54.832310142799045</v>
      </c>
      <c r="F217" s="460">
        <v>54.676606135248562</v>
      </c>
    </row>
    <row r="218" spans="1:6">
      <c r="A218" s="454" t="s">
        <v>185</v>
      </c>
      <c r="B218" s="458"/>
      <c r="C218" s="458"/>
      <c r="D218" s="458"/>
      <c r="E218" s="458"/>
      <c r="F218" s="460"/>
    </row>
    <row r="219" spans="1:6">
      <c r="A219" s="454" t="s">
        <v>16</v>
      </c>
      <c r="B219" s="455"/>
      <c r="C219" s="455"/>
      <c r="D219" s="455">
        <v>73.747433265054013</v>
      </c>
      <c r="E219" s="461">
        <v>71.156528225358343</v>
      </c>
      <c r="F219" s="456">
        <v>72.212895731991395</v>
      </c>
    </row>
    <row r="220" spans="1:6">
      <c r="A220" s="457" t="s">
        <v>186</v>
      </c>
      <c r="B220" s="458"/>
      <c r="C220" s="458"/>
      <c r="D220" s="458">
        <v>75.124682682736378</v>
      </c>
      <c r="E220" s="462">
        <v>76.105666214445279</v>
      </c>
      <c r="F220" s="460">
        <v>74.424058542459676</v>
      </c>
    </row>
    <row r="221" spans="1:6">
      <c r="A221" s="457" t="s">
        <v>187</v>
      </c>
      <c r="B221" s="458"/>
      <c r="C221" s="458"/>
      <c r="D221" s="458">
        <v>101.2308151957364</v>
      </c>
      <c r="E221" s="462">
        <v>89.290556118912207</v>
      </c>
      <c r="F221" s="460">
        <v>95.440099866409838</v>
      </c>
    </row>
    <row r="222" spans="1:6">
      <c r="A222" s="457" t="s">
        <v>188</v>
      </c>
      <c r="B222" s="458"/>
      <c r="C222" s="458"/>
      <c r="D222" s="458">
        <v>56.038385285100453</v>
      </c>
      <c r="E222" s="462">
        <v>54.95197748039292</v>
      </c>
      <c r="F222" s="460">
        <v>55.974133240731774</v>
      </c>
    </row>
    <row r="223" spans="1:6">
      <c r="A223" s="457" t="s">
        <v>189</v>
      </c>
      <c r="B223" s="458"/>
      <c r="C223" s="458"/>
      <c r="D223" s="458">
        <v>59.377924665852042</v>
      </c>
      <c r="E223" s="462">
        <v>59.89652731772415</v>
      </c>
      <c r="F223" s="460">
        <v>57.854115805812143</v>
      </c>
    </row>
    <row r="224" spans="1:6">
      <c r="A224" s="457" t="s">
        <v>190</v>
      </c>
      <c r="B224" s="458"/>
      <c r="C224" s="458"/>
      <c r="D224" s="458">
        <v>75.379095407096415</v>
      </c>
      <c r="E224" s="462">
        <v>70.227969751825924</v>
      </c>
      <c r="F224" s="460">
        <v>75.036058959649836</v>
      </c>
    </row>
    <row r="225" spans="1:6">
      <c r="A225" s="454" t="s">
        <v>17</v>
      </c>
      <c r="B225" s="455"/>
      <c r="C225" s="455"/>
      <c r="D225" s="455">
        <v>104.1913905165007</v>
      </c>
      <c r="E225" s="461">
        <v>100.71452475573442</v>
      </c>
      <c r="F225" s="456">
        <v>103.78816520614225</v>
      </c>
    </row>
    <row r="226" spans="1:6">
      <c r="A226" s="457" t="s">
        <v>191</v>
      </c>
      <c r="B226" s="458"/>
      <c r="C226" s="458"/>
      <c r="D226" s="458">
        <v>100.28141546178801</v>
      </c>
      <c r="E226" s="462">
        <v>96.397430513534559</v>
      </c>
      <c r="F226" s="460">
        <v>100.17932494003266</v>
      </c>
    </row>
    <row r="227" spans="1:6">
      <c r="A227" s="457" t="s">
        <v>192</v>
      </c>
      <c r="B227" s="458"/>
      <c r="C227" s="458"/>
      <c r="D227" s="458">
        <v>72.917356257474623</v>
      </c>
      <c r="E227" s="462">
        <v>70.79495931291514</v>
      </c>
      <c r="F227" s="460">
        <v>74.65827062383984</v>
      </c>
    </row>
    <row r="228" spans="1:6">
      <c r="A228" s="457" t="s">
        <v>193</v>
      </c>
      <c r="B228" s="458"/>
      <c r="C228" s="458"/>
      <c r="D228" s="458">
        <v>79.714070573379786</v>
      </c>
      <c r="E228" s="462">
        <v>80.173413830861648</v>
      </c>
      <c r="F228" s="460">
        <v>75.383524652479593</v>
      </c>
    </row>
    <row r="229" spans="1:6">
      <c r="A229" s="457" t="s">
        <v>194</v>
      </c>
      <c r="B229" s="458"/>
      <c r="C229" s="458"/>
      <c r="D229" s="458">
        <v>134.25008798582053</v>
      </c>
      <c r="E229" s="462">
        <v>127.76620595788322</v>
      </c>
      <c r="F229" s="460">
        <v>134.26686154896285</v>
      </c>
    </row>
    <row r="230" spans="1:6" ht="13.5">
      <c r="A230" s="463" t="s">
        <v>195</v>
      </c>
      <c r="B230" s="464"/>
      <c r="C230" s="464"/>
      <c r="D230" s="464"/>
      <c r="E230" s="464"/>
      <c r="F230" s="464"/>
    </row>
  </sheetData>
  <mergeCells count="26">
    <mergeCell ref="BN5:BU5"/>
    <mergeCell ref="BF20:BM20"/>
    <mergeCell ref="BN20:BU20"/>
    <mergeCell ref="Z5:AG5"/>
    <mergeCell ref="Z20:AG20"/>
    <mergeCell ref="AH5:AO5"/>
    <mergeCell ref="AP5:AW5"/>
    <mergeCell ref="AX5:BE5"/>
    <mergeCell ref="AH20:AO20"/>
    <mergeCell ref="AP20:AW20"/>
    <mergeCell ref="AX20:BE20"/>
    <mergeCell ref="B95:I95"/>
    <mergeCell ref="B20:I20"/>
    <mergeCell ref="B5:I5"/>
    <mergeCell ref="B94:E94"/>
    <mergeCell ref="BF5:BM5"/>
    <mergeCell ref="B4:E4"/>
    <mergeCell ref="B19:E19"/>
    <mergeCell ref="B79:E79"/>
    <mergeCell ref="J20:Q20"/>
    <mergeCell ref="J5:Q5"/>
    <mergeCell ref="A5:A6"/>
    <mergeCell ref="A80:A81"/>
    <mergeCell ref="B80:I80"/>
    <mergeCell ref="R5:Y5"/>
    <mergeCell ref="R20:Y20"/>
  </mergeCells>
  <hyperlinks>
    <hyperlink ref="B122" r:id="rId1" xr:uid="{00000000-0004-0000-0000-000000000000}"/>
    <hyperlink ref="A153" r:id="rId2" xr:uid="{00000000-0004-0000-0000-000001000000}"/>
  </hyperlinks>
  <pageMargins left="0.45" right="0.45" top="0.5" bottom="0.5" header="0.3" footer="0.3"/>
  <pageSetup paperSize="8" scale="50" orientation="landscape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W112"/>
  <sheetViews>
    <sheetView tabSelected="1" topLeftCell="AT14" zoomScale="120" zoomScaleNormal="120" workbookViewId="0">
      <selection activeCell="AV25" sqref="A25:XFD25"/>
    </sheetView>
  </sheetViews>
  <sheetFormatPr defaultRowHeight="12.75"/>
  <cols>
    <col min="1" max="1" width="12.85546875" style="1" customWidth="1"/>
    <col min="2" max="4" width="6.5703125" style="1" bestFit="1" customWidth="1"/>
    <col min="5" max="5" width="6.42578125" style="1" bestFit="1" customWidth="1"/>
    <col min="6" max="7" width="6.28515625" style="1" bestFit="1" customWidth="1"/>
    <col min="8" max="9" width="6.28515625" style="1" customWidth="1"/>
    <col min="10" max="10" width="6.28515625" style="1" bestFit="1" customWidth="1"/>
    <col min="11" max="11" width="6.42578125" style="1" bestFit="1" customWidth="1"/>
    <col min="12" max="13" width="6.28515625" style="1" bestFit="1" customWidth="1"/>
    <col min="14" max="14" width="7.140625" style="1" bestFit="1" customWidth="1"/>
    <col min="15" max="15" width="6.28515625" style="1" bestFit="1" customWidth="1"/>
    <col min="16" max="17" width="6.28515625" style="1" customWidth="1"/>
    <col min="18" max="18" width="6.28515625" style="1" bestFit="1" customWidth="1"/>
    <col min="19" max="19" width="6.5703125" style="1" bestFit="1" customWidth="1"/>
    <col min="20" max="23" width="6.28515625" style="1" bestFit="1" customWidth="1"/>
    <col min="24" max="25" width="6.28515625" style="1" customWidth="1"/>
    <col min="26" max="26" width="6.28515625" style="1" bestFit="1" customWidth="1"/>
    <col min="27" max="27" width="6.42578125" style="1" bestFit="1" customWidth="1"/>
    <col min="28" max="31" width="6.28515625" style="1" bestFit="1" customWidth="1"/>
    <col min="32" max="33" width="6.28515625" style="1" customWidth="1"/>
    <col min="34" max="34" width="6.28515625" style="1" bestFit="1" customWidth="1"/>
    <col min="35" max="35" width="6.42578125" style="1" bestFit="1" customWidth="1"/>
    <col min="36" max="39" width="6.28515625" style="1" bestFit="1" customWidth="1"/>
    <col min="40" max="41" width="6.28515625" style="1" customWidth="1"/>
    <col min="42" max="42" width="6.28515625" style="1" bestFit="1" customWidth="1"/>
    <col min="43" max="43" width="6.42578125" style="1" bestFit="1" customWidth="1"/>
    <col min="44" max="47" width="6.28515625" style="1" bestFit="1" customWidth="1"/>
    <col min="48" max="49" width="6.28515625" style="1" customWidth="1"/>
    <col min="50" max="50" width="6.28515625" style="1" bestFit="1" customWidth="1"/>
    <col min="51" max="52" width="6.42578125" style="1" bestFit="1" customWidth="1"/>
    <col min="53" max="54" width="6.28515625" style="1" bestFit="1" customWidth="1"/>
    <col min="55" max="55" width="6.42578125" style="1" bestFit="1" customWidth="1"/>
    <col min="56" max="57" width="6.42578125" style="1" customWidth="1"/>
    <col min="58" max="58" width="8.140625" style="1" bestFit="1" customWidth="1"/>
    <col min="59" max="63" width="6.42578125" style="1" bestFit="1" customWidth="1"/>
    <col min="64" max="64" width="6.42578125" style="1" customWidth="1"/>
    <col min="65" max="16384" width="9.140625" style="1"/>
  </cols>
  <sheetData>
    <row r="1" spans="1:75" ht="15">
      <c r="A1" s="2" t="s">
        <v>4</v>
      </c>
    </row>
    <row r="2" spans="1:75" ht="15.75">
      <c r="A2" s="3" t="s">
        <v>139</v>
      </c>
      <c r="BO2" s="468">
        <f>X7/H7</f>
        <v>6.7230195125635051E-2</v>
      </c>
      <c r="BT2" s="235">
        <f>BS2-BS7</f>
        <v>-0.32474389241511881</v>
      </c>
    </row>
    <row r="3" spans="1:75">
      <c r="A3" s="1" t="s">
        <v>63</v>
      </c>
      <c r="BO3" s="235">
        <f>BO7-BO2</f>
        <v>8.2614710377013206E-3</v>
      </c>
    </row>
    <row r="4" spans="1:75" ht="15.75" thickBot="1">
      <c r="B4" s="401" t="s">
        <v>5</v>
      </c>
      <c r="C4" s="402"/>
      <c r="D4" s="402"/>
      <c r="E4" s="402"/>
      <c r="F4" s="71"/>
      <c r="G4" s="71"/>
      <c r="H4" s="259"/>
      <c r="I4" s="206"/>
      <c r="K4" s="186"/>
      <c r="L4" s="186"/>
      <c r="M4" s="186"/>
      <c r="N4" s="37"/>
      <c r="O4" s="186"/>
      <c r="P4" s="186"/>
      <c r="Q4" s="186"/>
      <c r="R4" s="186"/>
      <c r="S4" s="186"/>
      <c r="T4" s="37"/>
      <c r="U4" s="186"/>
      <c r="V4" s="186"/>
      <c r="W4" s="186"/>
      <c r="X4" s="186"/>
      <c r="Y4" s="186"/>
      <c r="Z4" s="37"/>
      <c r="AA4" s="186"/>
      <c r="AB4" s="186"/>
      <c r="AC4" s="186"/>
      <c r="AD4" s="37"/>
      <c r="AE4" s="186"/>
      <c r="AF4" s="186"/>
      <c r="AG4" s="186"/>
      <c r="AH4" s="186"/>
      <c r="AI4" s="186"/>
      <c r="AJ4" s="37"/>
      <c r="AK4" s="186"/>
      <c r="AL4" s="186"/>
      <c r="AM4" s="186"/>
      <c r="AN4" s="186"/>
      <c r="AO4" s="186"/>
      <c r="AP4" s="37"/>
      <c r="AQ4" s="186"/>
      <c r="AR4" s="186"/>
      <c r="AS4" s="186"/>
      <c r="AT4" s="37"/>
      <c r="AU4" s="37"/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37"/>
      <c r="BH4" s="37"/>
      <c r="BI4" s="37"/>
      <c r="BJ4" s="37"/>
      <c r="BK4" s="37"/>
      <c r="BL4" s="37"/>
    </row>
    <row r="5" spans="1:75" s="5" customFormat="1" ht="14.25" thickBot="1">
      <c r="A5" s="390" t="s">
        <v>48</v>
      </c>
      <c r="B5" s="398" t="s">
        <v>25</v>
      </c>
      <c r="C5" s="399"/>
      <c r="D5" s="399"/>
      <c r="E5" s="399"/>
      <c r="F5" s="399"/>
      <c r="G5" s="399"/>
      <c r="H5" s="399"/>
      <c r="I5" s="400"/>
      <c r="J5" s="398" t="s">
        <v>50</v>
      </c>
      <c r="K5" s="399"/>
      <c r="L5" s="399"/>
      <c r="M5" s="399"/>
      <c r="N5" s="399"/>
      <c r="O5" s="399"/>
      <c r="P5" s="399"/>
      <c r="Q5" s="400"/>
      <c r="R5" s="398" t="s">
        <v>51</v>
      </c>
      <c r="S5" s="399"/>
      <c r="T5" s="399"/>
      <c r="U5" s="399"/>
      <c r="V5" s="399"/>
      <c r="W5" s="399"/>
      <c r="X5" s="399"/>
      <c r="Y5" s="400"/>
      <c r="Z5" s="398" t="s">
        <v>52</v>
      </c>
      <c r="AA5" s="399"/>
      <c r="AB5" s="399"/>
      <c r="AC5" s="399"/>
      <c r="AD5" s="399"/>
      <c r="AE5" s="399"/>
      <c r="AF5" s="399"/>
      <c r="AG5" s="400"/>
      <c r="AH5" s="398" t="s">
        <v>53</v>
      </c>
      <c r="AI5" s="399"/>
      <c r="AJ5" s="399"/>
      <c r="AK5" s="399"/>
      <c r="AL5" s="399"/>
      <c r="AM5" s="399"/>
      <c r="AN5" s="399"/>
      <c r="AO5" s="400"/>
      <c r="AP5" s="398" t="s">
        <v>54</v>
      </c>
      <c r="AQ5" s="399"/>
      <c r="AR5" s="399"/>
      <c r="AS5" s="399"/>
      <c r="AT5" s="399"/>
      <c r="AU5" s="399"/>
      <c r="AV5" s="399"/>
      <c r="AW5" s="400"/>
      <c r="AX5" s="398" t="s">
        <v>55</v>
      </c>
      <c r="AY5" s="399"/>
      <c r="AZ5" s="399"/>
      <c r="BA5" s="399"/>
      <c r="BB5" s="399"/>
      <c r="BC5" s="399"/>
      <c r="BD5" s="399"/>
      <c r="BE5" s="400"/>
      <c r="BF5" s="398" t="s">
        <v>56</v>
      </c>
      <c r="BG5" s="399"/>
      <c r="BH5" s="399"/>
      <c r="BI5" s="399"/>
      <c r="BJ5" s="399"/>
      <c r="BK5" s="399"/>
      <c r="BL5" s="399"/>
      <c r="BM5" s="400"/>
      <c r="BN5" s="5" t="s">
        <v>70</v>
      </c>
      <c r="BO5" s="5" t="s">
        <v>71</v>
      </c>
      <c r="BP5" s="5" t="s">
        <v>72</v>
      </c>
      <c r="BQ5" s="5" t="s">
        <v>73</v>
      </c>
      <c r="BR5" s="5" t="s">
        <v>74</v>
      </c>
      <c r="BS5" s="5" t="s">
        <v>75</v>
      </c>
      <c r="BT5" s="5" t="s">
        <v>76</v>
      </c>
    </row>
    <row r="6" spans="1:75" s="5" customFormat="1" ht="14.25" thickBot="1">
      <c r="A6" s="410"/>
      <c r="B6" s="57">
        <v>2008</v>
      </c>
      <c r="C6" s="58">
        <v>2009</v>
      </c>
      <c r="D6" s="58">
        <v>2010</v>
      </c>
      <c r="E6" s="98">
        <v>2011</v>
      </c>
      <c r="F6" s="58">
        <v>2012</v>
      </c>
      <c r="G6" s="97">
        <v>2013</v>
      </c>
      <c r="H6" s="97">
        <v>2014</v>
      </c>
      <c r="I6" s="77">
        <v>2015</v>
      </c>
      <c r="J6" s="70">
        <v>2008</v>
      </c>
      <c r="K6" s="58">
        <v>2009</v>
      </c>
      <c r="L6" s="58">
        <v>2010</v>
      </c>
      <c r="M6" s="98">
        <v>2011</v>
      </c>
      <c r="N6" s="58">
        <v>2012</v>
      </c>
      <c r="O6" s="97">
        <v>2013</v>
      </c>
      <c r="P6" s="97">
        <v>2014</v>
      </c>
      <c r="Q6" s="77">
        <v>2015</v>
      </c>
      <c r="R6" s="70">
        <v>2008</v>
      </c>
      <c r="S6" s="58">
        <v>2009</v>
      </c>
      <c r="T6" s="58">
        <v>2010</v>
      </c>
      <c r="U6" s="98">
        <v>2011</v>
      </c>
      <c r="V6" s="58">
        <v>2012</v>
      </c>
      <c r="W6" s="97">
        <v>2013</v>
      </c>
      <c r="X6" s="97">
        <v>2014</v>
      </c>
      <c r="Y6" s="77">
        <v>2015</v>
      </c>
      <c r="Z6" s="70">
        <v>2008</v>
      </c>
      <c r="AA6" s="58">
        <v>2009</v>
      </c>
      <c r="AB6" s="58">
        <v>2010</v>
      </c>
      <c r="AC6" s="98">
        <v>2011</v>
      </c>
      <c r="AD6" s="58">
        <v>2012</v>
      </c>
      <c r="AE6" s="97">
        <v>2013</v>
      </c>
      <c r="AF6" s="97">
        <v>2014</v>
      </c>
      <c r="AG6" s="77">
        <v>2015</v>
      </c>
      <c r="AH6" s="70">
        <v>2008</v>
      </c>
      <c r="AI6" s="58">
        <v>2009</v>
      </c>
      <c r="AJ6" s="58">
        <v>2010</v>
      </c>
      <c r="AK6" s="98">
        <v>2011</v>
      </c>
      <c r="AL6" s="58">
        <v>2012</v>
      </c>
      <c r="AM6" s="97">
        <v>2013</v>
      </c>
      <c r="AN6" s="97">
        <v>2014</v>
      </c>
      <c r="AO6" s="77">
        <v>2015</v>
      </c>
      <c r="AP6" s="70">
        <v>2008</v>
      </c>
      <c r="AQ6" s="58">
        <v>2009</v>
      </c>
      <c r="AR6" s="58">
        <v>2010</v>
      </c>
      <c r="AS6" s="98">
        <v>2011</v>
      </c>
      <c r="AT6" s="58">
        <v>2012</v>
      </c>
      <c r="AU6" s="97">
        <v>2013</v>
      </c>
      <c r="AV6" s="97">
        <v>2014</v>
      </c>
      <c r="AW6" s="77">
        <v>2015</v>
      </c>
      <c r="AX6" s="70">
        <v>2008</v>
      </c>
      <c r="AY6" s="58">
        <v>2009</v>
      </c>
      <c r="AZ6" s="58">
        <v>2010</v>
      </c>
      <c r="BA6" s="98">
        <v>2011</v>
      </c>
      <c r="BB6" s="58">
        <v>2012</v>
      </c>
      <c r="BC6" s="97">
        <v>2013</v>
      </c>
      <c r="BD6" s="97">
        <v>2014</v>
      </c>
      <c r="BE6" s="77">
        <v>2015</v>
      </c>
      <c r="BF6" s="70">
        <v>2008</v>
      </c>
      <c r="BG6" s="58">
        <v>2009</v>
      </c>
      <c r="BH6" s="58">
        <v>2010</v>
      </c>
      <c r="BI6" s="98">
        <v>2011</v>
      </c>
      <c r="BJ6" s="58">
        <v>2012</v>
      </c>
      <c r="BK6" s="97">
        <v>2013</v>
      </c>
      <c r="BL6" s="97">
        <v>2014</v>
      </c>
      <c r="BM6" s="77">
        <v>2015</v>
      </c>
    </row>
    <row r="7" spans="1:75" s="5" customFormat="1" ht="13.5">
      <c r="A7" s="202" t="s">
        <v>0</v>
      </c>
      <c r="B7" s="81">
        <v>57863.5</v>
      </c>
      <c r="C7" s="203">
        <v>59523.8</v>
      </c>
      <c r="D7" s="203">
        <v>59738.3</v>
      </c>
      <c r="E7" s="204">
        <v>61405.599999999999</v>
      </c>
      <c r="F7" s="204">
        <v>62264.9</v>
      </c>
      <c r="G7" s="204">
        <v>68543.399999999994</v>
      </c>
      <c r="H7" s="204">
        <v>76801.800000000017</v>
      </c>
      <c r="I7" s="204">
        <v>76159.399999999994</v>
      </c>
      <c r="J7" s="81"/>
      <c r="K7" s="203">
        <f>SUM(K8:K17)</f>
        <v>16160.099999999999</v>
      </c>
      <c r="L7" s="203">
        <f>SUM(L8:L17)</f>
        <v>14910.099999999999</v>
      </c>
      <c r="M7" s="204">
        <f>SUM(M8:M17)</f>
        <v>14697.300000000001</v>
      </c>
      <c r="N7" s="204">
        <f>SUM(N8:N17)</f>
        <v>13844.5</v>
      </c>
      <c r="O7" s="204">
        <f>SUM(O8:O17)</f>
        <v>14914</v>
      </c>
      <c r="P7" s="204">
        <v>15813.4</v>
      </c>
      <c r="Q7" s="204">
        <v>16765.5</v>
      </c>
      <c r="R7" s="81"/>
      <c r="S7" s="203">
        <f>SUM(S8:S17)</f>
        <v>3776.7999999999997</v>
      </c>
      <c r="T7" s="203">
        <f>SUM(T8:T17)</f>
        <v>4884.4000000000005</v>
      </c>
      <c r="U7" s="204">
        <f>SUM(U8:U17)</f>
        <v>4798.9000000000015</v>
      </c>
      <c r="V7" s="204">
        <f>SUM(V8:V17)</f>
        <v>4830.8</v>
      </c>
      <c r="W7" s="204">
        <f>SUM(W8:W17)</f>
        <v>5079.8999999999987</v>
      </c>
      <c r="X7" s="204">
        <v>5163.3999999999996</v>
      </c>
      <c r="Y7" s="204">
        <v>5749.4</v>
      </c>
      <c r="Z7" s="81"/>
      <c r="AA7" s="203">
        <f>SUM(AA8:AA17)</f>
        <v>8313.4</v>
      </c>
      <c r="AB7" s="203">
        <f>SUM(AB8:AB17)</f>
        <v>9287.4</v>
      </c>
      <c r="AC7" s="204">
        <f>SUM(AC8:AC17)</f>
        <v>9076.9</v>
      </c>
      <c r="AD7" s="204">
        <f>SUM(AD8:AD17)</f>
        <v>10010.499999999998</v>
      </c>
      <c r="AE7" s="204">
        <f>SUM(AE8:AE17)</f>
        <v>10383.100000000002</v>
      </c>
      <c r="AF7" s="204">
        <v>10260.6</v>
      </c>
      <c r="AG7" s="204">
        <v>11090.400000000001</v>
      </c>
      <c r="AH7" s="81"/>
      <c r="AI7" s="203">
        <f>SUM(AI8:AI17)</f>
        <v>3532.7</v>
      </c>
      <c r="AJ7" s="203">
        <f>SUM(AJ8:AJ17)</f>
        <v>4749.3999999999996</v>
      </c>
      <c r="AK7" s="204">
        <f>SUM(AK8:AK17)</f>
        <v>4698</v>
      </c>
      <c r="AL7" s="204">
        <f>SUM(AL8:AL17)</f>
        <v>4384.3999999999996</v>
      </c>
      <c r="AM7" s="204">
        <f>SUM(AM8:AM17)</f>
        <v>4060.3</v>
      </c>
      <c r="AN7" s="204">
        <v>5328.5</v>
      </c>
      <c r="AO7" s="204">
        <v>5830</v>
      </c>
      <c r="AP7" s="81"/>
      <c r="AQ7" s="203">
        <f>SUM(AQ8:AQ17)</f>
        <v>4074.1000000000004</v>
      </c>
      <c r="AR7" s="203">
        <f>SUM(AR8:AR17)</f>
        <v>4397.7</v>
      </c>
      <c r="AS7" s="204">
        <f>SUM(AS8:AS17)</f>
        <v>4712.5999999999995</v>
      </c>
      <c r="AT7" s="204">
        <f>SUM(AT8:AT17)</f>
        <v>4842.6000000000004</v>
      </c>
      <c r="AU7" s="204">
        <f>SUM(AU8:AU17)</f>
        <v>5179.6000000000013</v>
      </c>
      <c r="AV7" s="204">
        <v>5445.8</v>
      </c>
      <c r="AW7" s="204">
        <v>5810.4</v>
      </c>
      <c r="AX7" s="81"/>
      <c r="AY7" s="203">
        <f>SUM(AY8:AY17)</f>
        <v>18430.300000000003</v>
      </c>
      <c r="AZ7" s="203">
        <f>SUM(AZ8:AZ17)</f>
        <v>16462.799999999996</v>
      </c>
      <c r="BA7" s="204">
        <f>SUM(BA8:BA17)</f>
        <v>18298.7</v>
      </c>
      <c r="BB7" s="204">
        <f>SUM(BB8:BB17)</f>
        <v>18817.099999999999</v>
      </c>
      <c r="BC7" s="204">
        <f>SUM(BC8:BC17)</f>
        <v>23061.899999999998</v>
      </c>
      <c r="BD7" s="204">
        <v>28870.3</v>
      </c>
      <c r="BE7" s="204">
        <v>24732.3</v>
      </c>
      <c r="BF7" s="81"/>
      <c r="BG7" s="203">
        <f>SUM(BG8:BG17)</f>
        <v>5236.3999999999996</v>
      </c>
      <c r="BH7" s="203">
        <f>SUM(BH8:BH17)</f>
        <v>5046.5</v>
      </c>
      <c r="BI7" s="204">
        <f>SUM(BI8:BI17)</f>
        <v>5123.2</v>
      </c>
      <c r="BJ7" s="204">
        <f>SUM(BJ8:BJ17)</f>
        <v>5535</v>
      </c>
      <c r="BK7" s="204">
        <f>SUM(BK8:BK17)</f>
        <v>5864.5999999999995</v>
      </c>
      <c r="BL7" s="204">
        <v>5919.8</v>
      </c>
      <c r="BM7" s="204">
        <v>6181.4000000000015</v>
      </c>
      <c r="BN7" s="471">
        <f>Q7/$I$7</f>
        <v>0.22013697586903261</v>
      </c>
      <c r="BO7" s="471">
        <f>Y7/I7</f>
        <v>7.5491666163336371E-2</v>
      </c>
      <c r="BP7" s="471">
        <f>AG7/I7</f>
        <v>0.14562089512259815</v>
      </c>
      <c r="BQ7" s="471">
        <f>AO7/I7</f>
        <v>7.6549972820164028E-2</v>
      </c>
      <c r="BR7" s="471">
        <f>AW7/I7</f>
        <v>7.6292617851506178E-2</v>
      </c>
      <c r="BS7" s="471">
        <f>BE7/I7</f>
        <v>0.32474389241511881</v>
      </c>
      <c r="BT7" s="471">
        <f>BM7/I7</f>
        <v>8.1163979758243923E-2</v>
      </c>
      <c r="BU7" s="470"/>
      <c r="BV7" s="471">
        <f>BD7/H7</f>
        <v>0.37590655427346747</v>
      </c>
      <c r="BW7" s="471">
        <f>X7/H7</f>
        <v>6.7230195125635051E-2</v>
      </c>
    </row>
    <row r="8" spans="1:75" s="5" customFormat="1" ht="13.5">
      <c r="A8" s="93" t="s">
        <v>38</v>
      </c>
      <c r="B8" s="82">
        <v>5574.7</v>
      </c>
      <c r="C8" s="99">
        <v>4948.7</v>
      </c>
      <c r="D8" s="99">
        <v>5303.8</v>
      </c>
      <c r="E8" s="100">
        <v>6986.8</v>
      </c>
      <c r="F8" s="100">
        <v>5527.1</v>
      </c>
      <c r="G8" s="215">
        <v>6968.5</v>
      </c>
      <c r="H8" s="215">
        <v>5735.3</v>
      </c>
      <c r="I8" s="225">
        <v>5858.2000000000007</v>
      </c>
      <c r="J8" s="82"/>
      <c r="K8" s="99">
        <v>826.5</v>
      </c>
      <c r="L8" s="99">
        <v>770.2</v>
      </c>
      <c r="M8" s="100">
        <v>1012.1</v>
      </c>
      <c r="N8" s="100">
        <v>813.4</v>
      </c>
      <c r="O8" s="215">
        <v>876.8</v>
      </c>
      <c r="P8" s="215">
        <v>682.4</v>
      </c>
      <c r="Q8" s="225">
        <v>727.7</v>
      </c>
      <c r="R8" s="82"/>
      <c r="S8" s="99">
        <v>776.7</v>
      </c>
      <c r="T8" s="99">
        <v>746.8</v>
      </c>
      <c r="U8" s="100">
        <v>1161.7</v>
      </c>
      <c r="V8" s="100">
        <v>953.2</v>
      </c>
      <c r="W8" s="215">
        <v>1308.5</v>
      </c>
      <c r="X8" s="215">
        <v>1014.7</v>
      </c>
      <c r="Y8" s="225">
        <v>1090.8</v>
      </c>
      <c r="Z8" s="82"/>
      <c r="AA8" s="99">
        <v>814.4</v>
      </c>
      <c r="AB8" s="99">
        <v>995.6</v>
      </c>
      <c r="AC8" s="100">
        <v>1106.5</v>
      </c>
      <c r="AD8" s="100">
        <v>957.3</v>
      </c>
      <c r="AE8" s="215">
        <v>1052.5</v>
      </c>
      <c r="AF8" s="215">
        <v>915.3</v>
      </c>
      <c r="AG8" s="225">
        <v>941.3</v>
      </c>
      <c r="AH8" s="82"/>
      <c r="AI8" s="99">
        <v>630.20000000000005</v>
      </c>
      <c r="AJ8" s="99">
        <v>661.9</v>
      </c>
      <c r="AK8" s="100">
        <v>783.7</v>
      </c>
      <c r="AL8" s="100">
        <v>533</v>
      </c>
      <c r="AM8" s="215">
        <v>830.1</v>
      </c>
      <c r="AN8" s="215">
        <v>636.1</v>
      </c>
      <c r="AO8" s="225">
        <v>639.5</v>
      </c>
      <c r="AP8" s="82"/>
      <c r="AQ8" s="99">
        <v>630.79999999999995</v>
      </c>
      <c r="AR8" s="99">
        <v>776.9</v>
      </c>
      <c r="AS8" s="100">
        <v>1073.8</v>
      </c>
      <c r="AT8" s="100">
        <v>881.2</v>
      </c>
      <c r="AU8" s="215">
        <v>1152.4000000000001</v>
      </c>
      <c r="AV8" s="215">
        <v>1013.1</v>
      </c>
      <c r="AW8" s="225">
        <v>1037.5</v>
      </c>
      <c r="AX8" s="82"/>
      <c r="AY8" s="99">
        <v>637.20000000000005</v>
      </c>
      <c r="AZ8" s="99">
        <v>618.29999999999995</v>
      </c>
      <c r="BA8" s="100">
        <v>764.6</v>
      </c>
      <c r="BB8" s="100">
        <v>596.6</v>
      </c>
      <c r="BC8" s="215">
        <v>695.3</v>
      </c>
      <c r="BD8" s="215">
        <v>596.29999999999995</v>
      </c>
      <c r="BE8" s="225">
        <v>593.79999999999995</v>
      </c>
      <c r="BF8" s="82"/>
      <c r="BG8" s="99">
        <v>632.9</v>
      </c>
      <c r="BH8" s="99">
        <v>734.1</v>
      </c>
      <c r="BI8" s="100">
        <v>1084.4000000000001</v>
      </c>
      <c r="BJ8" s="100">
        <v>792.4</v>
      </c>
      <c r="BK8" s="215">
        <v>1052.9000000000001</v>
      </c>
      <c r="BL8" s="215">
        <v>877.4</v>
      </c>
      <c r="BM8" s="225">
        <v>827.6</v>
      </c>
      <c r="BN8" s="234">
        <f>Q8/$I$8</f>
        <v>0.12421904339216823</v>
      </c>
      <c r="BO8" s="234">
        <f t="shared" ref="BO8:BO17" si="0">Y8/I8</f>
        <v>0.1862005394148373</v>
      </c>
      <c r="BP8" s="234">
        <f t="shared" ref="BP8:BP17" si="1">AG8/I8</f>
        <v>0.16068075518077221</v>
      </c>
      <c r="BQ8" s="234">
        <f t="shared" ref="BQ8:BQ17" si="2">AO8/I8</f>
        <v>0.10916322419855927</v>
      </c>
      <c r="BR8" s="234">
        <f t="shared" ref="BR8:BR17" si="3">AW8/I8</f>
        <v>0.17710218155747498</v>
      </c>
      <c r="BS8" s="234">
        <f t="shared" ref="BS8:BS17" si="4">BE8/I8</f>
        <v>0.10136219316513603</v>
      </c>
      <c r="BT8" s="234">
        <f t="shared" ref="BT8:BT17" si="5">BM8/I8</f>
        <v>0.14127206309105184</v>
      </c>
      <c r="BU8" s="93" t="s">
        <v>38</v>
      </c>
    </row>
    <row r="9" spans="1:75" s="5" customFormat="1" ht="13.5">
      <c r="A9" s="93" t="s">
        <v>39</v>
      </c>
      <c r="B9" s="82">
        <v>19684.3</v>
      </c>
      <c r="C9" s="99">
        <v>20311.099999999999</v>
      </c>
      <c r="D9" s="99">
        <v>23728.9</v>
      </c>
      <c r="E9" s="100">
        <v>25775.8</v>
      </c>
      <c r="F9" s="100">
        <v>23172</v>
      </c>
      <c r="G9" s="219">
        <v>26298.799999999999</v>
      </c>
      <c r="H9" s="219">
        <v>32563.9</v>
      </c>
      <c r="I9" s="226">
        <v>28744.999999999996</v>
      </c>
      <c r="J9" s="82"/>
      <c r="K9" s="99">
        <v>7331.4</v>
      </c>
      <c r="L9" s="99">
        <v>7341.3</v>
      </c>
      <c r="M9" s="100">
        <v>7225.5</v>
      </c>
      <c r="N9" s="100">
        <v>5283</v>
      </c>
      <c r="O9" s="219">
        <v>6033.6</v>
      </c>
      <c r="P9" s="219">
        <v>6405.7</v>
      </c>
      <c r="Q9" s="226">
        <v>6758.4</v>
      </c>
      <c r="R9" s="82"/>
      <c r="S9" s="99">
        <v>879.9</v>
      </c>
      <c r="T9" s="99">
        <v>1153.3</v>
      </c>
      <c r="U9" s="100">
        <v>1393.1</v>
      </c>
      <c r="V9" s="100">
        <v>1340.5</v>
      </c>
      <c r="W9" s="219">
        <v>1423.7</v>
      </c>
      <c r="X9" s="219">
        <v>1344.7</v>
      </c>
      <c r="Y9" s="226">
        <v>1399.6999999999998</v>
      </c>
      <c r="Z9" s="82"/>
      <c r="AA9" s="99">
        <v>2478.1</v>
      </c>
      <c r="AB9" s="99">
        <v>4053.2</v>
      </c>
      <c r="AC9" s="100">
        <v>4087.4</v>
      </c>
      <c r="AD9" s="100">
        <v>4062.6</v>
      </c>
      <c r="AE9" s="219">
        <v>3664</v>
      </c>
      <c r="AF9" s="219">
        <v>3702.8</v>
      </c>
      <c r="AG9" s="226">
        <v>4147.5</v>
      </c>
      <c r="AH9" s="82"/>
      <c r="AI9" s="99">
        <v>528.6</v>
      </c>
      <c r="AJ9" s="99">
        <v>601.1</v>
      </c>
      <c r="AK9" s="100">
        <v>565.9</v>
      </c>
      <c r="AL9" s="100">
        <v>585</v>
      </c>
      <c r="AM9" s="219">
        <v>523.79999999999995</v>
      </c>
      <c r="AN9" s="219">
        <v>563.6</v>
      </c>
      <c r="AO9" s="226">
        <v>692.3</v>
      </c>
      <c r="AP9" s="82"/>
      <c r="AQ9" s="99">
        <v>812.7</v>
      </c>
      <c r="AR9" s="99">
        <v>1040.3</v>
      </c>
      <c r="AS9" s="100">
        <v>1202.4000000000001</v>
      </c>
      <c r="AT9" s="100">
        <v>1093.5</v>
      </c>
      <c r="AU9" s="219">
        <v>1149.5999999999999</v>
      </c>
      <c r="AV9" s="219">
        <v>1029</v>
      </c>
      <c r="AW9" s="226">
        <v>1077.9000000000001</v>
      </c>
      <c r="AX9" s="82"/>
      <c r="AY9" s="99">
        <v>7083.7</v>
      </c>
      <c r="AZ9" s="99">
        <v>7724.4</v>
      </c>
      <c r="BA9" s="100">
        <v>9696.1</v>
      </c>
      <c r="BB9" s="100">
        <v>8991.1</v>
      </c>
      <c r="BC9" s="219">
        <v>11940.2</v>
      </c>
      <c r="BD9" s="219">
        <v>17838.400000000001</v>
      </c>
      <c r="BE9" s="226">
        <v>12882.699999999999</v>
      </c>
      <c r="BF9" s="82"/>
      <c r="BG9" s="99">
        <v>1196.7</v>
      </c>
      <c r="BH9" s="99">
        <v>1815.3</v>
      </c>
      <c r="BI9" s="100">
        <v>1605.4</v>
      </c>
      <c r="BJ9" s="100">
        <v>1816.3</v>
      </c>
      <c r="BK9" s="219">
        <v>1563.9</v>
      </c>
      <c r="BL9" s="219">
        <v>1679.7</v>
      </c>
      <c r="BM9" s="226">
        <v>1786.5</v>
      </c>
      <c r="BN9" s="234">
        <f>Q9/$I$9</f>
        <v>0.23511567229083322</v>
      </c>
      <c r="BO9" s="234">
        <f t="shared" si="0"/>
        <v>4.8693685858410156E-2</v>
      </c>
      <c r="BP9" s="234">
        <f t="shared" si="1"/>
        <v>0.14428596277613501</v>
      </c>
      <c r="BQ9" s="234">
        <f t="shared" si="2"/>
        <v>2.4084188554531226E-2</v>
      </c>
      <c r="BR9" s="234">
        <f t="shared" si="3"/>
        <v>3.7498695425291363E-2</v>
      </c>
      <c r="BS9" s="234">
        <f t="shared" si="4"/>
        <v>0.44817185597495218</v>
      </c>
      <c r="BT9" s="234">
        <f t="shared" si="5"/>
        <v>6.2149939119846939E-2</v>
      </c>
      <c r="BU9" s="93" t="s">
        <v>39</v>
      </c>
      <c r="BV9" s="234">
        <f>BV7-BS7</f>
        <v>5.1162661858348668E-2</v>
      </c>
    </row>
    <row r="10" spans="1:75" s="5" customFormat="1" ht="12.75" customHeight="1">
      <c r="A10" s="93" t="s">
        <v>40</v>
      </c>
      <c r="B10" s="82">
        <v>5933.8</v>
      </c>
      <c r="C10" s="99">
        <v>6016.6</v>
      </c>
      <c r="D10" s="99">
        <v>5395.6</v>
      </c>
      <c r="E10" s="100">
        <v>4802.5</v>
      </c>
      <c r="F10" s="100">
        <v>4715.8999999999996</v>
      </c>
      <c r="G10" s="219">
        <v>4727.1000000000004</v>
      </c>
      <c r="H10" s="219">
        <v>4636.8999999999996</v>
      </c>
      <c r="I10" s="226">
        <v>4355.3</v>
      </c>
      <c r="J10" s="82"/>
      <c r="K10" s="99">
        <v>1417.2</v>
      </c>
      <c r="L10" s="99">
        <v>1279.9000000000001</v>
      </c>
      <c r="M10" s="100">
        <v>1188.2</v>
      </c>
      <c r="N10" s="100">
        <v>1325.6</v>
      </c>
      <c r="O10" s="219">
        <v>1214</v>
      </c>
      <c r="P10" s="219">
        <v>1087.3</v>
      </c>
      <c r="Q10" s="226">
        <v>1101.5</v>
      </c>
      <c r="R10" s="82"/>
      <c r="S10" s="99">
        <v>317.8</v>
      </c>
      <c r="T10" s="99">
        <v>245.8</v>
      </c>
      <c r="U10" s="100">
        <v>199.1</v>
      </c>
      <c r="V10" s="100">
        <v>309.2</v>
      </c>
      <c r="W10" s="219">
        <v>291.3</v>
      </c>
      <c r="X10" s="219">
        <v>256.2</v>
      </c>
      <c r="Y10" s="226">
        <v>218.4</v>
      </c>
      <c r="Z10" s="82"/>
      <c r="AA10" s="99">
        <v>509.4</v>
      </c>
      <c r="AB10" s="99">
        <v>409.4</v>
      </c>
      <c r="AC10" s="100">
        <v>386.2</v>
      </c>
      <c r="AD10" s="100">
        <v>384.3</v>
      </c>
      <c r="AE10" s="219">
        <v>370.6</v>
      </c>
      <c r="AF10" s="219">
        <v>564.29999999999995</v>
      </c>
      <c r="AG10" s="226">
        <v>381.4</v>
      </c>
      <c r="AH10" s="82"/>
      <c r="AI10" s="99">
        <v>715.1</v>
      </c>
      <c r="AJ10" s="99">
        <v>804.2</v>
      </c>
      <c r="AK10" s="100">
        <v>690.2</v>
      </c>
      <c r="AL10" s="100">
        <v>359.5</v>
      </c>
      <c r="AM10" s="219">
        <v>407.7</v>
      </c>
      <c r="AN10" s="219">
        <v>353.6</v>
      </c>
      <c r="AO10" s="226">
        <v>363.1</v>
      </c>
      <c r="AP10" s="82"/>
      <c r="AQ10" s="99">
        <v>395.7</v>
      </c>
      <c r="AR10" s="99">
        <v>326.7</v>
      </c>
      <c r="AS10" s="100">
        <v>268.2</v>
      </c>
      <c r="AT10" s="100">
        <v>280.5</v>
      </c>
      <c r="AU10" s="219">
        <v>309.3</v>
      </c>
      <c r="AV10" s="219">
        <v>287.39999999999998</v>
      </c>
      <c r="AW10" s="226">
        <v>288.3</v>
      </c>
      <c r="AX10" s="82"/>
      <c r="AY10" s="99">
        <v>2384.3000000000002</v>
      </c>
      <c r="AZ10" s="99">
        <v>2120</v>
      </c>
      <c r="BA10" s="100">
        <v>1873.9</v>
      </c>
      <c r="BB10" s="100">
        <v>1843.5</v>
      </c>
      <c r="BC10" s="219">
        <v>1872.5</v>
      </c>
      <c r="BD10" s="219">
        <v>1862.3</v>
      </c>
      <c r="BE10" s="226">
        <v>1803.2</v>
      </c>
      <c r="BF10" s="82"/>
      <c r="BG10" s="99">
        <v>277.10000000000002</v>
      </c>
      <c r="BH10" s="99">
        <v>209.6</v>
      </c>
      <c r="BI10" s="100">
        <v>196.7</v>
      </c>
      <c r="BJ10" s="100">
        <v>213.3</v>
      </c>
      <c r="BK10" s="219">
        <v>261.7</v>
      </c>
      <c r="BL10" s="219">
        <v>225.8</v>
      </c>
      <c r="BM10" s="226">
        <v>199.4</v>
      </c>
      <c r="BN10" s="234">
        <f>Q10/$I$10</f>
        <v>0.25291024728491723</v>
      </c>
      <c r="BO10" s="234">
        <f t="shared" si="0"/>
        <v>5.0145799370881455E-2</v>
      </c>
      <c r="BP10" s="234">
        <f t="shared" si="1"/>
        <v>8.7571464652262745E-2</v>
      </c>
      <c r="BQ10" s="234">
        <f t="shared" si="2"/>
        <v>8.3369687507175161E-2</v>
      </c>
      <c r="BR10" s="234">
        <f t="shared" si="3"/>
        <v>6.619521043326522E-2</v>
      </c>
      <c r="BS10" s="234">
        <f t="shared" si="4"/>
        <v>0.41402429224163662</v>
      </c>
      <c r="BT10" s="234">
        <f t="shared" si="5"/>
        <v>4.5783298509861549E-2</v>
      </c>
      <c r="BU10" s="93" t="s">
        <v>40</v>
      </c>
    </row>
    <row r="11" spans="1:75" s="5" customFormat="1" ht="13.5">
      <c r="A11" s="93" t="s">
        <v>41</v>
      </c>
      <c r="B11" s="82">
        <v>10725.4</v>
      </c>
      <c r="C11" s="99">
        <v>11022.5</v>
      </c>
      <c r="D11" s="99">
        <v>9355.5</v>
      </c>
      <c r="E11" s="100">
        <v>7335.5</v>
      </c>
      <c r="F11" s="100">
        <v>10423.4</v>
      </c>
      <c r="G11" s="219">
        <v>10738.9</v>
      </c>
      <c r="H11" s="219">
        <v>11033.9</v>
      </c>
      <c r="I11" s="226">
        <v>13272.999999999998</v>
      </c>
      <c r="J11" s="82"/>
      <c r="K11" s="99">
        <v>2752.2</v>
      </c>
      <c r="L11" s="99">
        <v>2023</v>
      </c>
      <c r="M11" s="100">
        <v>1792.4</v>
      </c>
      <c r="N11" s="100">
        <v>2576.1</v>
      </c>
      <c r="O11" s="219">
        <v>2598.5</v>
      </c>
      <c r="P11" s="219">
        <v>2746.8</v>
      </c>
      <c r="Q11" s="226">
        <v>3288.9</v>
      </c>
      <c r="R11" s="82"/>
      <c r="S11" s="99">
        <v>560.6</v>
      </c>
      <c r="T11" s="99">
        <v>1125.2</v>
      </c>
      <c r="U11" s="100">
        <v>425.4</v>
      </c>
      <c r="V11" s="100">
        <v>578.6</v>
      </c>
      <c r="W11" s="219">
        <v>578.4</v>
      </c>
      <c r="X11" s="219">
        <v>626.5</v>
      </c>
      <c r="Y11" s="226">
        <v>722.1</v>
      </c>
      <c r="Z11" s="82"/>
      <c r="AA11" s="99">
        <v>2019.2</v>
      </c>
      <c r="AB11" s="99">
        <v>1763.5</v>
      </c>
      <c r="AC11" s="100">
        <v>1495.2</v>
      </c>
      <c r="AD11" s="100">
        <v>2157.8000000000002</v>
      </c>
      <c r="AE11" s="219">
        <v>2219.8000000000002</v>
      </c>
      <c r="AF11" s="219">
        <v>2202.1</v>
      </c>
      <c r="AG11" s="226">
        <v>2701.4</v>
      </c>
      <c r="AH11" s="82"/>
      <c r="AI11" s="99">
        <v>483.9</v>
      </c>
      <c r="AJ11" s="99">
        <v>777.2</v>
      </c>
      <c r="AK11" s="100">
        <v>651.5</v>
      </c>
      <c r="AL11" s="100">
        <v>486.5</v>
      </c>
      <c r="AM11" s="219">
        <v>758.8</v>
      </c>
      <c r="AN11" s="219">
        <v>556.79999999999995</v>
      </c>
      <c r="AO11" s="226">
        <v>628.79999999999995</v>
      </c>
      <c r="AP11" s="82"/>
      <c r="AQ11" s="99">
        <v>952.6</v>
      </c>
      <c r="AR11" s="99">
        <v>667</v>
      </c>
      <c r="AS11" s="100">
        <v>575.79999999999995</v>
      </c>
      <c r="AT11" s="100">
        <v>846.4</v>
      </c>
      <c r="AU11" s="219">
        <v>829.8</v>
      </c>
      <c r="AV11" s="219">
        <v>879.9</v>
      </c>
      <c r="AW11" s="226">
        <v>1079.2</v>
      </c>
      <c r="AX11" s="82"/>
      <c r="AY11" s="99">
        <v>3338.2</v>
      </c>
      <c r="AZ11" s="99">
        <v>2311.4</v>
      </c>
      <c r="BA11" s="100">
        <v>1851.4</v>
      </c>
      <c r="BB11" s="100">
        <v>2932.7</v>
      </c>
      <c r="BC11" s="219">
        <v>2916.8</v>
      </c>
      <c r="BD11" s="219">
        <v>3042.9</v>
      </c>
      <c r="BE11" s="226">
        <v>3749.7999999999997</v>
      </c>
      <c r="BF11" s="82"/>
      <c r="BG11" s="99">
        <v>915.8</v>
      </c>
      <c r="BH11" s="99">
        <v>688.2</v>
      </c>
      <c r="BI11" s="100">
        <v>543.79999999999995</v>
      </c>
      <c r="BJ11" s="100">
        <v>845.3</v>
      </c>
      <c r="BK11" s="219">
        <v>836.8</v>
      </c>
      <c r="BL11" s="219">
        <v>978.9</v>
      </c>
      <c r="BM11" s="226">
        <v>1102.8</v>
      </c>
      <c r="BN11" s="234">
        <f>Q11/$I$11</f>
        <v>0.24778874406690277</v>
      </c>
      <c r="BO11" s="234">
        <f t="shared" si="0"/>
        <v>5.4403676636781445E-2</v>
      </c>
      <c r="BP11" s="234">
        <f t="shared" si="1"/>
        <v>0.20352595494613127</v>
      </c>
      <c r="BQ11" s="234">
        <f t="shared" si="2"/>
        <v>4.7374369019814663E-2</v>
      </c>
      <c r="BR11" s="234">
        <f t="shared" si="3"/>
        <v>8.1307918330445275E-2</v>
      </c>
      <c r="BS11" s="234">
        <f t="shared" si="4"/>
        <v>0.28251337301288332</v>
      </c>
      <c r="BT11" s="234">
        <f t="shared" si="5"/>
        <v>8.3085963987041364E-2</v>
      </c>
      <c r="BU11" s="93" t="s">
        <v>41</v>
      </c>
    </row>
    <row r="12" spans="1:75" s="5" customFormat="1" ht="13.5">
      <c r="A12" s="93" t="s">
        <v>42</v>
      </c>
      <c r="B12" s="82">
        <v>932.9</v>
      </c>
      <c r="C12" s="99">
        <v>957</v>
      </c>
      <c r="D12" s="99">
        <v>681</v>
      </c>
      <c r="E12" s="100">
        <v>769.5</v>
      </c>
      <c r="F12" s="100">
        <v>838.2</v>
      </c>
      <c r="G12" s="219">
        <v>1027.7</v>
      </c>
      <c r="H12" s="219">
        <v>888.9</v>
      </c>
      <c r="I12" s="226">
        <v>939.8</v>
      </c>
      <c r="J12" s="82"/>
      <c r="K12" s="99">
        <v>105.6</v>
      </c>
      <c r="L12" s="99">
        <v>86.2</v>
      </c>
      <c r="M12" s="100">
        <v>64</v>
      </c>
      <c r="N12" s="100">
        <v>171.2</v>
      </c>
      <c r="O12" s="219">
        <v>168</v>
      </c>
      <c r="P12" s="219">
        <v>187.5</v>
      </c>
      <c r="Q12" s="226">
        <v>165.5</v>
      </c>
      <c r="R12" s="82"/>
      <c r="S12" s="99">
        <v>39.700000000000003</v>
      </c>
      <c r="T12" s="99">
        <v>27.5</v>
      </c>
      <c r="U12" s="100">
        <v>27.4</v>
      </c>
      <c r="V12" s="100">
        <v>24.3</v>
      </c>
      <c r="W12" s="219">
        <v>35.799999999999997</v>
      </c>
      <c r="X12" s="219">
        <v>40.700000000000003</v>
      </c>
      <c r="Y12" s="226">
        <v>37.1</v>
      </c>
      <c r="Z12" s="82"/>
      <c r="AA12" s="99">
        <v>48.4</v>
      </c>
      <c r="AB12" s="99">
        <v>46</v>
      </c>
      <c r="AC12" s="100">
        <v>44.5</v>
      </c>
      <c r="AD12" s="100">
        <v>58</v>
      </c>
      <c r="AE12" s="219">
        <v>80.3</v>
      </c>
      <c r="AF12" s="219">
        <v>67.7</v>
      </c>
      <c r="AG12" s="226">
        <v>61.3</v>
      </c>
      <c r="AH12" s="82"/>
      <c r="AI12" s="99">
        <v>27.6</v>
      </c>
      <c r="AJ12" s="99">
        <v>19.2</v>
      </c>
      <c r="AK12" s="100">
        <v>24.3</v>
      </c>
      <c r="AL12" s="100">
        <v>21.2</v>
      </c>
      <c r="AM12" s="219">
        <v>32.200000000000003</v>
      </c>
      <c r="AN12" s="219">
        <v>38.299999999999997</v>
      </c>
      <c r="AO12" s="226">
        <v>44.3</v>
      </c>
      <c r="AP12" s="82"/>
      <c r="AQ12" s="99">
        <v>58.4</v>
      </c>
      <c r="AR12" s="99">
        <v>35.299999999999997</v>
      </c>
      <c r="AS12" s="100">
        <v>28.9</v>
      </c>
      <c r="AT12" s="100">
        <v>28.9</v>
      </c>
      <c r="AU12" s="219">
        <v>76.8</v>
      </c>
      <c r="AV12" s="219">
        <v>37.299999999999997</v>
      </c>
      <c r="AW12" s="226">
        <v>35.200000000000003</v>
      </c>
      <c r="AX12" s="82"/>
      <c r="AY12" s="99">
        <v>646.6</v>
      </c>
      <c r="AZ12" s="99">
        <v>439.8</v>
      </c>
      <c r="BA12" s="100">
        <v>559.70000000000005</v>
      </c>
      <c r="BB12" s="100">
        <v>492.2</v>
      </c>
      <c r="BC12" s="219">
        <v>578.20000000000005</v>
      </c>
      <c r="BD12" s="219">
        <v>454.4</v>
      </c>
      <c r="BE12" s="226">
        <v>552.29999999999995</v>
      </c>
      <c r="BF12" s="82"/>
      <c r="BG12" s="99">
        <v>30.7</v>
      </c>
      <c r="BH12" s="99">
        <v>27</v>
      </c>
      <c r="BI12" s="100">
        <v>20.7</v>
      </c>
      <c r="BJ12" s="100">
        <v>42.4</v>
      </c>
      <c r="BK12" s="219">
        <v>56.4</v>
      </c>
      <c r="BL12" s="219">
        <v>63</v>
      </c>
      <c r="BM12" s="226">
        <v>44.1</v>
      </c>
      <c r="BN12" s="234">
        <f>Q12/$I$12</f>
        <v>0.17610129814854225</v>
      </c>
      <c r="BO12" s="234">
        <f t="shared" si="0"/>
        <v>3.9476484358374128E-2</v>
      </c>
      <c r="BP12" s="234">
        <f t="shared" si="1"/>
        <v>6.5226643966801445E-2</v>
      </c>
      <c r="BQ12" s="234">
        <f t="shared" si="2"/>
        <v>4.7137688869972334E-2</v>
      </c>
      <c r="BR12" s="234">
        <f t="shared" si="3"/>
        <v>3.7454777612257933E-2</v>
      </c>
      <c r="BS12" s="234">
        <f t="shared" si="4"/>
        <v>0.58767822941051284</v>
      </c>
      <c r="BT12" s="234">
        <f t="shared" si="5"/>
        <v>4.6924877633539051E-2</v>
      </c>
      <c r="BU12" s="93" t="s">
        <v>42</v>
      </c>
    </row>
    <row r="13" spans="1:75" s="5" customFormat="1" ht="13.5">
      <c r="A13" s="93" t="s">
        <v>43</v>
      </c>
      <c r="B13" s="82">
        <v>629.1</v>
      </c>
      <c r="C13" s="99">
        <v>567.79999999999995</v>
      </c>
      <c r="D13" s="99">
        <v>549.4</v>
      </c>
      <c r="E13" s="100">
        <v>282.89999999999998</v>
      </c>
      <c r="F13" s="100">
        <v>713.1</v>
      </c>
      <c r="G13" s="219">
        <v>956.6</v>
      </c>
      <c r="H13" s="219">
        <v>907.1</v>
      </c>
      <c r="I13" s="226">
        <v>892.9</v>
      </c>
      <c r="J13" s="82"/>
      <c r="K13" s="99">
        <v>162.4</v>
      </c>
      <c r="L13" s="99">
        <v>153.9</v>
      </c>
      <c r="M13" s="100">
        <v>51.5</v>
      </c>
      <c r="N13" s="100">
        <v>202.3</v>
      </c>
      <c r="O13" s="219">
        <v>276.39999999999998</v>
      </c>
      <c r="P13" s="219">
        <v>263.39999999999998</v>
      </c>
      <c r="Q13" s="226">
        <v>255.6</v>
      </c>
      <c r="R13" s="82"/>
      <c r="S13" s="99">
        <v>42</v>
      </c>
      <c r="T13" s="99">
        <v>39</v>
      </c>
      <c r="U13" s="100">
        <v>12.8</v>
      </c>
      <c r="V13" s="100">
        <v>51.9</v>
      </c>
      <c r="W13" s="219">
        <v>65.7</v>
      </c>
      <c r="X13" s="219">
        <v>60.8</v>
      </c>
      <c r="Y13" s="226">
        <v>60.3</v>
      </c>
      <c r="Z13" s="82"/>
      <c r="AA13" s="99">
        <v>68.3</v>
      </c>
      <c r="AB13" s="99">
        <v>66.400000000000006</v>
      </c>
      <c r="AC13" s="100">
        <v>27.3</v>
      </c>
      <c r="AD13" s="100">
        <v>83.4</v>
      </c>
      <c r="AE13" s="219">
        <v>114.2</v>
      </c>
      <c r="AF13" s="219">
        <v>121.5</v>
      </c>
      <c r="AG13" s="226">
        <v>122.7</v>
      </c>
      <c r="AH13" s="82"/>
      <c r="AI13" s="99">
        <v>36.799999999999997</v>
      </c>
      <c r="AJ13" s="99">
        <v>33</v>
      </c>
      <c r="AK13" s="100">
        <v>11.9</v>
      </c>
      <c r="AL13" s="100">
        <v>38.799999999999997</v>
      </c>
      <c r="AM13" s="219">
        <v>55.1</v>
      </c>
      <c r="AN13" s="219">
        <v>49.8</v>
      </c>
      <c r="AO13" s="226">
        <v>46.6</v>
      </c>
      <c r="AP13" s="82"/>
      <c r="AQ13" s="99">
        <v>45.1</v>
      </c>
      <c r="AR13" s="99">
        <v>45.6</v>
      </c>
      <c r="AS13" s="100">
        <v>17.2</v>
      </c>
      <c r="AT13" s="100">
        <v>57.4</v>
      </c>
      <c r="AU13" s="219">
        <v>77</v>
      </c>
      <c r="AV13" s="219">
        <v>66.099999999999994</v>
      </c>
      <c r="AW13" s="226">
        <v>68.5</v>
      </c>
      <c r="AX13" s="82"/>
      <c r="AY13" s="99">
        <v>166</v>
      </c>
      <c r="AZ13" s="99">
        <v>164.4</v>
      </c>
      <c r="BA13" s="100">
        <v>136.69999999999999</v>
      </c>
      <c r="BB13" s="100">
        <v>203.8</v>
      </c>
      <c r="BC13" s="219">
        <v>275.7</v>
      </c>
      <c r="BD13" s="219">
        <v>257.7</v>
      </c>
      <c r="BE13" s="226">
        <v>262.39999999999998</v>
      </c>
      <c r="BF13" s="82"/>
      <c r="BG13" s="99">
        <v>47.2</v>
      </c>
      <c r="BH13" s="99">
        <v>47.1</v>
      </c>
      <c r="BI13" s="100">
        <v>25.5</v>
      </c>
      <c r="BJ13" s="100">
        <v>75.5</v>
      </c>
      <c r="BK13" s="219">
        <v>92.5</v>
      </c>
      <c r="BL13" s="219">
        <v>87.8</v>
      </c>
      <c r="BM13" s="226">
        <v>76.8</v>
      </c>
      <c r="BN13" s="234">
        <f>Q13/$I$13</f>
        <v>0.28625825960353901</v>
      </c>
      <c r="BO13" s="234">
        <f t="shared" si="0"/>
        <v>6.7532758427595471E-2</v>
      </c>
      <c r="BP13" s="234">
        <f t="shared" si="1"/>
        <v>0.13741740396460972</v>
      </c>
      <c r="BQ13" s="234">
        <f t="shared" si="2"/>
        <v>5.2189494904244599E-2</v>
      </c>
      <c r="BR13" s="234">
        <f t="shared" si="3"/>
        <v>7.6716317616754404E-2</v>
      </c>
      <c r="BS13" s="234">
        <f t="shared" si="4"/>
        <v>0.29387389405308545</v>
      </c>
      <c r="BT13" s="234">
        <f t="shared" si="5"/>
        <v>8.6011871430171347E-2</v>
      </c>
      <c r="BU13" s="93" t="s">
        <v>43</v>
      </c>
    </row>
    <row r="14" spans="1:75" s="5" customFormat="1" ht="13.5">
      <c r="A14" s="93" t="s">
        <v>44</v>
      </c>
      <c r="B14" s="82">
        <v>5221.3</v>
      </c>
      <c r="C14" s="99">
        <v>6103.1</v>
      </c>
      <c r="D14" s="99">
        <v>4681.5</v>
      </c>
      <c r="E14" s="100">
        <v>4776.8</v>
      </c>
      <c r="F14" s="100">
        <v>5490</v>
      </c>
      <c r="G14" s="219">
        <v>5465.8</v>
      </c>
      <c r="H14" s="219">
        <v>6761.8</v>
      </c>
      <c r="I14" s="226">
        <v>7935.1</v>
      </c>
      <c r="J14" s="82"/>
      <c r="K14" s="99">
        <v>1453.3</v>
      </c>
      <c r="L14" s="99">
        <v>1009.6</v>
      </c>
      <c r="M14" s="100">
        <v>956.6</v>
      </c>
      <c r="N14" s="100">
        <v>1002.4</v>
      </c>
      <c r="O14" s="219">
        <v>1031.5</v>
      </c>
      <c r="P14" s="219">
        <v>1133.5999999999999</v>
      </c>
      <c r="Q14" s="226">
        <v>1298.3</v>
      </c>
      <c r="R14" s="82"/>
      <c r="S14" s="99">
        <v>373.4</v>
      </c>
      <c r="T14" s="99">
        <v>742.7</v>
      </c>
      <c r="U14" s="100">
        <v>713.4</v>
      </c>
      <c r="V14" s="100">
        <v>696</v>
      </c>
      <c r="W14" s="219">
        <v>419.8</v>
      </c>
      <c r="X14" s="219">
        <v>728.2</v>
      </c>
      <c r="Y14" s="226">
        <v>1120.9000000000001</v>
      </c>
      <c r="Z14" s="82"/>
      <c r="AA14" s="99">
        <v>989.6</v>
      </c>
      <c r="AB14" s="99">
        <v>477.6</v>
      </c>
      <c r="AC14" s="100">
        <v>469.8</v>
      </c>
      <c r="AD14" s="100">
        <v>550.9</v>
      </c>
      <c r="AE14" s="219">
        <v>1002.5</v>
      </c>
      <c r="AF14" s="219">
        <v>658.1</v>
      </c>
      <c r="AG14" s="226">
        <v>761.4</v>
      </c>
      <c r="AH14" s="82"/>
      <c r="AI14" s="99">
        <v>431.2</v>
      </c>
      <c r="AJ14" s="99">
        <v>1154.0999999999999</v>
      </c>
      <c r="AK14" s="100">
        <v>1286.8</v>
      </c>
      <c r="AL14" s="100">
        <v>1639.1</v>
      </c>
      <c r="AM14" s="219">
        <v>619.29999999999995</v>
      </c>
      <c r="AN14" s="219">
        <v>2157.4</v>
      </c>
      <c r="AO14" s="226">
        <v>2428.9</v>
      </c>
      <c r="AP14" s="82"/>
      <c r="AQ14" s="99">
        <v>407.6</v>
      </c>
      <c r="AR14" s="99">
        <v>661.7</v>
      </c>
      <c r="AS14" s="100">
        <v>692.2</v>
      </c>
      <c r="AT14" s="100">
        <v>790.6</v>
      </c>
      <c r="AU14" s="219">
        <v>671.3</v>
      </c>
      <c r="AV14" s="219">
        <v>1120</v>
      </c>
      <c r="AW14" s="226">
        <v>1232.8</v>
      </c>
      <c r="AX14" s="82"/>
      <c r="AY14" s="99">
        <v>1375</v>
      </c>
      <c r="AZ14" s="99">
        <v>212.9</v>
      </c>
      <c r="BA14" s="100">
        <v>229.9</v>
      </c>
      <c r="BB14" s="100">
        <v>283.8</v>
      </c>
      <c r="BC14" s="219">
        <v>985.1</v>
      </c>
      <c r="BD14" s="219">
        <v>326.5</v>
      </c>
      <c r="BE14" s="226">
        <v>363.3</v>
      </c>
      <c r="BF14" s="82"/>
      <c r="BG14" s="99">
        <v>1073</v>
      </c>
      <c r="BH14" s="99">
        <v>422.9</v>
      </c>
      <c r="BI14" s="100">
        <v>428.1</v>
      </c>
      <c r="BJ14" s="100">
        <v>527.20000000000005</v>
      </c>
      <c r="BK14" s="219">
        <v>736.3</v>
      </c>
      <c r="BL14" s="219">
        <v>638</v>
      </c>
      <c r="BM14" s="226">
        <v>729.5</v>
      </c>
      <c r="BN14" s="234">
        <f>Q14/$I$14</f>
        <v>0.16361482527000287</v>
      </c>
      <c r="BO14" s="234">
        <f t="shared" si="0"/>
        <v>0.14125845925067107</v>
      </c>
      <c r="BP14" s="234">
        <f t="shared" si="1"/>
        <v>9.5953422137087116E-2</v>
      </c>
      <c r="BQ14" s="234">
        <f t="shared" si="2"/>
        <v>0.30609570137742437</v>
      </c>
      <c r="BR14" s="234">
        <f t="shared" si="3"/>
        <v>0.15536036092802863</v>
      </c>
      <c r="BS14" s="234">
        <f t="shared" si="4"/>
        <v>4.5783922067774825E-2</v>
      </c>
      <c r="BT14" s="234">
        <f t="shared" si="5"/>
        <v>9.1933308969011099E-2</v>
      </c>
      <c r="BU14" s="93" t="s">
        <v>44</v>
      </c>
    </row>
    <row r="15" spans="1:75" s="5" customFormat="1" ht="13.5">
      <c r="A15" s="93" t="s">
        <v>45</v>
      </c>
      <c r="B15" s="82">
        <v>2033.2</v>
      </c>
      <c r="C15" s="99">
        <v>2082.3000000000002</v>
      </c>
      <c r="D15" s="99">
        <v>2359.1</v>
      </c>
      <c r="E15" s="100">
        <v>2847.6</v>
      </c>
      <c r="F15" s="100">
        <v>3086.8</v>
      </c>
      <c r="G15" s="219">
        <v>3826.6</v>
      </c>
      <c r="H15" s="219">
        <v>3994.8</v>
      </c>
      <c r="I15" s="226">
        <v>4477.2000000000007</v>
      </c>
      <c r="J15" s="82"/>
      <c r="K15" s="99">
        <v>509.4</v>
      </c>
      <c r="L15" s="99">
        <v>567.29999999999995</v>
      </c>
      <c r="M15" s="100">
        <v>765.9</v>
      </c>
      <c r="N15" s="100">
        <v>668.8</v>
      </c>
      <c r="O15" s="219">
        <v>871.1</v>
      </c>
      <c r="P15" s="219">
        <v>934.2</v>
      </c>
      <c r="Q15" s="226">
        <v>1071</v>
      </c>
      <c r="R15" s="82"/>
      <c r="S15" s="99">
        <v>129.69999999999999</v>
      </c>
      <c r="T15" s="99">
        <v>150.4</v>
      </c>
      <c r="U15" s="100">
        <v>176.8</v>
      </c>
      <c r="V15" s="100">
        <v>160.80000000000001</v>
      </c>
      <c r="W15" s="219">
        <v>219.9</v>
      </c>
      <c r="X15" s="219">
        <v>223.1</v>
      </c>
      <c r="Y15" s="226">
        <v>239.3</v>
      </c>
      <c r="Z15" s="82"/>
      <c r="AA15" s="99">
        <v>220.3</v>
      </c>
      <c r="AB15" s="99">
        <v>314.2</v>
      </c>
      <c r="AC15" s="100">
        <v>335.9</v>
      </c>
      <c r="AD15" s="100">
        <v>504.5</v>
      </c>
      <c r="AE15" s="219">
        <v>548.1</v>
      </c>
      <c r="AF15" s="219">
        <v>479.7</v>
      </c>
      <c r="AG15" s="226">
        <v>508.7</v>
      </c>
      <c r="AH15" s="82"/>
      <c r="AI15" s="99">
        <v>104</v>
      </c>
      <c r="AJ15" s="99">
        <v>126.8</v>
      </c>
      <c r="AK15" s="100">
        <v>132.69999999999999</v>
      </c>
      <c r="AL15" s="100">
        <v>124.8</v>
      </c>
      <c r="AM15" s="219">
        <v>181.8</v>
      </c>
      <c r="AN15" s="219">
        <v>167</v>
      </c>
      <c r="AO15" s="226">
        <v>192.4</v>
      </c>
      <c r="AP15" s="82"/>
      <c r="AQ15" s="99">
        <v>122.5</v>
      </c>
      <c r="AR15" s="99">
        <v>143.4</v>
      </c>
      <c r="AS15" s="100">
        <v>153.30000000000001</v>
      </c>
      <c r="AT15" s="100">
        <v>131.69999999999999</v>
      </c>
      <c r="AU15" s="219">
        <v>173.8</v>
      </c>
      <c r="AV15" s="219">
        <v>150.6</v>
      </c>
      <c r="AW15" s="226">
        <v>182.9</v>
      </c>
      <c r="AX15" s="82"/>
      <c r="AY15" s="99">
        <v>842.3</v>
      </c>
      <c r="AZ15" s="99">
        <v>890.8</v>
      </c>
      <c r="BA15" s="100">
        <v>1068.4000000000001</v>
      </c>
      <c r="BB15" s="100">
        <v>1271.3</v>
      </c>
      <c r="BC15" s="219">
        <v>1536.7</v>
      </c>
      <c r="BD15" s="219">
        <v>1759.4</v>
      </c>
      <c r="BE15" s="226">
        <v>1941.8</v>
      </c>
      <c r="BF15" s="82"/>
      <c r="BG15" s="99">
        <v>154.1</v>
      </c>
      <c r="BH15" s="99">
        <v>166.2</v>
      </c>
      <c r="BI15" s="100">
        <v>214.6</v>
      </c>
      <c r="BJ15" s="100">
        <v>224.9</v>
      </c>
      <c r="BK15" s="219">
        <v>295.2</v>
      </c>
      <c r="BL15" s="219">
        <v>280.8</v>
      </c>
      <c r="BM15" s="226">
        <v>341.1</v>
      </c>
      <c r="BN15" s="234">
        <f>Q15/$I$15</f>
        <v>0.2392120075046904</v>
      </c>
      <c r="BO15" s="234">
        <f t="shared" si="0"/>
        <v>5.3448583936388808E-2</v>
      </c>
      <c r="BP15" s="234">
        <f t="shared" si="1"/>
        <v>0.11362011971768067</v>
      </c>
      <c r="BQ15" s="234">
        <f t="shared" si="2"/>
        <v>4.2973286875725894E-2</v>
      </c>
      <c r="BR15" s="234">
        <f t="shared" si="3"/>
        <v>4.0851424997766457E-2</v>
      </c>
      <c r="BS15" s="234">
        <f t="shared" si="4"/>
        <v>0.43370856785490924</v>
      </c>
      <c r="BT15" s="234">
        <f t="shared" si="5"/>
        <v>7.6186009112838377E-2</v>
      </c>
      <c r="BU15" s="93" t="s">
        <v>45</v>
      </c>
    </row>
    <row r="16" spans="1:75" s="5" customFormat="1" ht="13.5">
      <c r="A16" s="93" t="s">
        <v>46</v>
      </c>
      <c r="B16" s="82">
        <v>6320.9</v>
      </c>
      <c r="C16" s="99">
        <v>6566</v>
      </c>
      <c r="D16" s="99">
        <v>6617.2</v>
      </c>
      <c r="E16" s="100">
        <v>6358.2</v>
      </c>
      <c r="F16" s="100">
        <v>6871.9</v>
      </c>
      <c r="G16" s="219">
        <v>7206.2</v>
      </c>
      <c r="H16" s="219">
        <v>8765.1</v>
      </c>
      <c r="I16" s="226">
        <v>7786.9000000000015</v>
      </c>
      <c r="J16" s="82"/>
      <c r="K16" s="99">
        <v>1403</v>
      </c>
      <c r="L16" s="99">
        <v>1447.3</v>
      </c>
      <c r="M16" s="100">
        <v>1365.7</v>
      </c>
      <c r="N16" s="100">
        <v>1482.6</v>
      </c>
      <c r="O16" s="219">
        <v>1579.8</v>
      </c>
      <c r="P16" s="219">
        <v>2025.5</v>
      </c>
      <c r="Q16" s="226">
        <v>1668.7</v>
      </c>
      <c r="R16" s="82"/>
      <c r="S16" s="99">
        <v>616.5</v>
      </c>
      <c r="T16" s="99">
        <v>603.1</v>
      </c>
      <c r="U16" s="100">
        <v>623.1</v>
      </c>
      <c r="V16" s="100">
        <v>634</v>
      </c>
      <c r="W16" s="219">
        <v>654.4</v>
      </c>
      <c r="X16" s="219">
        <v>729.3</v>
      </c>
      <c r="Y16" s="226">
        <v>699.90000000000009</v>
      </c>
      <c r="Z16" s="82"/>
      <c r="AA16" s="99">
        <v>1052.3</v>
      </c>
      <c r="AB16" s="99">
        <v>1047.5</v>
      </c>
      <c r="AC16" s="100">
        <v>984.6</v>
      </c>
      <c r="AD16" s="100">
        <v>1094.8</v>
      </c>
      <c r="AE16" s="219">
        <v>1186</v>
      </c>
      <c r="AF16" s="219">
        <v>1392.9</v>
      </c>
      <c r="AG16" s="226">
        <v>1242.5999999999999</v>
      </c>
      <c r="AH16" s="82"/>
      <c r="AI16" s="99">
        <v>545.29999999999995</v>
      </c>
      <c r="AJ16" s="99">
        <v>528.1</v>
      </c>
      <c r="AK16" s="100">
        <v>500.6</v>
      </c>
      <c r="AL16" s="100">
        <v>535</v>
      </c>
      <c r="AM16" s="219">
        <v>555.4</v>
      </c>
      <c r="AN16" s="219">
        <v>693.3</v>
      </c>
      <c r="AO16" s="226">
        <v>636.5</v>
      </c>
      <c r="AP16" s="82"/>
      <c r="AQ16" s="99">
        <v>565.9</v>
      </c>
      <c r="AR16" s="99">
        <v>578.4</v>
      </c>
      <c r="AS16" s="100">
        <v>549.9</v>
      </c>
      <c r="AT16" s="100">
        <v>607.6</v>
      </c>
      <c r="AU16" s="219">
        <v>620.79999999999995</v>
      </c>
      <c r="AV16" s="219">
        <v>731.8</v>
      </c>
      <c r="AW16" s="226">
        <v>657.09999999999991</v>
      </c>
      <c r="AX16" s="82"/>
      <c r="AY16" s="99">
        <v>1621.3</v>
      </c>
      <c r="AZ16" s="99">
        <v>1604.3</v>
      </c>
      <c r="BA16" s="100">
        <v>1573.2</v>
      </c>
      <c r="BB16" s="100">
        <v>1687.1</v>
      </c>
      <c r="BC16" s="219">
        <v>1767.6</v>
      </c>
      <c r="BD16" s="219">
        <v>2247.6999999999998</v>
      </c>
      <c r="BE16" s="226">
        <v>1955.5</v>
      </c>
      <c r="BF16" s="82"/>
      <c r="BG16" s="99">
        <v>761.7</v>
      </c>
      <c r="BH16" s="99">
        <v>808.5</v>
      </c>
      <c r="BI16" s="100">
        <v>761.1</v>
      </c>
      <c r="BJ16" s="100">
        <v>830.8</v>
      </c>
      <c r="BK16" s="219">
        <v>842.2</v>
      </c>
      <c r="BL16" s="219">
        <v>944.6</v>
      </c>
      <c r="BM16" s="226">
        <v>926.6</v>
      </c>
      <c r="BN16" s="234">
        <f>Q16/$I$16</f>
        <v>0.21429580449215987</v>
      </c>
      <c r="BO16" s="234">
        <f t="shared" si="0"/>
        <v>8.9881724434627386E-2</v>
      </c>
      <c r="BP16" s="234">
        <f t="shared" si="1"/>
        <v>0.15957569764604651</v>
      </c>
      <c r="BQ16" s="234">
        <f t="shared" si="2"/>
        <v>8.1739845124503954E-2</v>
      </c>
      <c r="BR16" s="234">
        <f t="shared" si="3"/>
        <v>8.4385313796247516E-2</v>
      </c>
      <c r="BS16" s="234">
        <f t="shared" si="4"/>
        <v>0.25112689260167714</v>
      </c>
      <c r="BT16" s="234">
        <f t="shared" si="5"/>
        <v>0.11899472190473742</v>
      </c>
      <c r="BU16" s="93" t="s">
        <v>46</v>
      </c>
    </row>
    <row r="17" spans="1:73" s="5" customFormat="1" ht="14.25" thickBot="1">
      <c r="A17" s="94" t="s">
        <v>47</v>
      </c>
      <c r="B17" s="83">
        <v>807.9</v>
      </c>
      <c r="C17" s="101">
        <v>948.7</v>
      </c>
      <c r="D17" s="101">
        <v>1066.3</v>
      </c>
      <c r="E17" s="102">
        <v>1470</v>
      </c>
      <c r="F17" s="102">
        <v>1426.5</v>
      </c>
      <c r="G17" s="223">
        <v>1327.2</v>
      </c>
      <c r="H17" s="223">
        <v>1514.1</v>
      </c>
      <c r="I17" s="227">
        <v>1896</v>
      </c>
      <c r="J17" s="83"/>
      <c r="K17" s="101">
        <v>199.1</v>
      </c>
      <c r="L17" s="101">
        <v>231.4</v>
      </c>
      <c r="M17" s="102">
        <v>275.39999999999998</v>
      </c>
      <c r="N17" s="102">
        <v>319.10000000000002</v>
      </c>
      <c r="O17" s="223">
        <v>264.3</v>
      </c>
      <c r="P17" s="223">
        <v>347</v>
      </c>
      <c r="Q17" s="227">
        <v>429.9</v>
      </c>
      <c r="R17" s="83"/>
      <c r="S17" s="101">
        <v>40.5</v>
      </c>
      <c r="T17" s="101">
        <v>50.6</v>
      </c>
      <c r="U17" s="102">
        <v>66.099999999999994</v>
      </c>
      <c r="V17" s="102">
        <v>82.3</v>
      </c>
      <c r="W17" s="223">
        <v>82.4</v>
      </c>
      <c r="X17" s="223">
        <v>139.19999999999999</v>
      </c>
      <c r="Y17" s="227">
        <v>160.9</v>
      </c>
      <c r="Z17" s="83"/>
      <c r="AA17" s="101">
        <v>113.4</v>
      </c>
      <c r="AB17" s="101">
        <v>114</v>
      </c>
      <c r="AC17" s="102">
        <v>139.5</v>
      </c>
      <c r="AD17" s="102">
        <v>156.9</v>
      </c>
      <c r="AE17" s="223">
        <v>145.1</v>
      </c>
      <c r="AF17" s="223">
        <v>156.19999999999999</v>
      </c>
      <c r="AG17" s="227">
        <v>222.1</v>
      </c>
      <c r="AH17" s="83"/>
      <c r="AI17" s="101">
        <v>30</v>
      </c>
      <c r="AJ17" s="101">
        <v>43.8</v>
      </c>
      <c r="AK17" s="102">
        <v>50.4</v>
      </c>
      <c r="AL17" s="102">
        <v>61.5</v>
      </c>
      <c r="AM17" s="223">
        <v>96.1</v>
      </c>
      <c r="AN17" s="223">
        <v>112.6</v>
      </c>
      <c r="AO17" s="227">
        <v>157.60000000000002</v>
      </c>
      <c r="AP17" s="83"/>
      <c r="AQ17" s="101">
        <v>82.8</v>
      </c>
      <c r="AR17" s="101">
        <v>122.4</v>
      </c>
      <c r="AS17" s="102">
        <v>150.9</v>
      </c>
      <c r="AT17" s="102">
        <v>124.8</v>
      </c>
      <c r="AU17" s="223">
        <v>118.8</v>
      </c>
      <c r="AV17" s="223">
        <v>130.6</v>
      </c>
      <c r="AW17" s="227">
        <v>151</v>
      </c>
      <c r="AX17" s="83"/>
      <c r="AY17" s="101">
        <v>335.7</v>
      </c>
      <c r="AZ17" s="101">
        <v>376.5</v>
      </c>
      <c r="BA17" s="102">
        <v>544.79999999999995</v>
      </c>
      <c r="BB17" s="102">
        <v>515</v>
      </c>
      <c r="BC17" s="223">
        <v>493.8</v>
      </c>
      <c r="BD17" s="223">
        <v>484.7</v>
      </c>
      <c r="BE17" s="227">
        <v>627.5</v>
      </c>
      <c r="BF17" s="83"/>
      <c r="BG17" s="101">
        <v>147.19999999999999</v>
      </c>
      <c r="BH17" s="101">
        <v>127.6</v>
      </c>
      <c r="BI17" s="102">
        <v>242.9</v>
      </c>
      <c r="BJ17" s="102">
        <v>166.9</v>
      </c>
      <c r="BK17" s="223">
        <v>126.7</v>
      </c>
      <c r="BL17" s="223">
        <v>143.80000000000001</v>
      </c>
      <c r="BM17" s="227">
        <v>147</v>
      </c>
      <c r="BN17" s="234">
        <f>Q17/$I$17</f>
        <v>0.22674050632911391</v>
      </c>
      <c r="BO17" s="234">
        <f t="shared" si="0"/>
        <v>8.4862869198312235E-2</v>
      </c>
      <c r="BP17" s="234">
        <f t="shared" si="1"/>
        <v>0.11714135021097045</v>
      </c>
      <c r="BQ17" s="234">
        <f t="shared" si="2"/>
        <v>8.312236286919833E-2</v>
      </c>
      <c r="BR17" s="234">
        <f t="shared" si="3"/>
        <v>7.9641350210970463E-2</v>
      </c>
      <c r="BS17" s="234">
        <f t="shared" si="4"/>
        <v>0.33095991561181437</v>
      </c>
      <c r="BT17" s="234">
        <f t="shared" si="5"/>
        <v>7.753164556962025E-2</v>
      </c>
      <c r="BU17" s="94" t="s">
        <v>47</v>
      </c>
    </row>
    <row r="18" spans="1:73" s="5" customFormat="1" ht="13.5">
      <c r="A18" s="12"/>
      <c r="C18" s="164">
        <f t="shared" ref="C18:BC18" si="6">C7-C8-C9-C10-C11-C12-C13-C14-C15-C16-C17</f>
        <v>8.8675733422860503E-12</v>
      </c>
      <c r="D18" s="164">
        <f t="shared" si="6"/>
        <v>0</v>
      </c>
      <c r="E18" s="164">
        <f t="shared" si="6"/>
        <v>-4.5474735088646412E-12</v>
      </c>
      <c r="F18" s="164">
        <f t="shared" si="6"/>
        <v>1.8189894035458565E-12</v>
      </c>
      <c r="G18" s="164">
        <f t="shared" si="6"/>
        <v>-7.503331289626658E-12</v>
      </c>
      <c r="H18" s="164"/>
      <c r="I18" s="164"/>
      <c r="J18" s="164">
        <f t="shared" si="6"/>
        <v>0</v>
      </c>
      <c r="K18" s="164">
        <f t="shared" si="6"/>
        <v>-9.9475983006414026E-13</v>
      </c>
      <c r="L18" s="164">
        <f t="shared" si="6"/>
        <v>-2.6432189770275727E-12</v>
      </c>
      <c r="M18" s="164">
        <f t="shared" si="6"/>
        <v>7.9580786405131221E-13</v>
      </c>
      <c r="N18" s="164">
        <f t="shared" si="6"/>
        <v>0</v>
      </c>
      <c r="O18" s="164">
        <f t="shared" si="6"/>
        <v>0</v>
      </c>
      <c r="P18" s="164"/>
      <c r="Q18" s="164"/>
      <c r="R18" s="164">
        <f t="shared" si="6"/>
        <v>0</v>
      </c>
      <c r="S18" s="164">
        <f t="shared" si="6"/>
        <v>-6.8212102632969618E-13</v>
      </c>
      <c r="T18" s="164">
        <f t="shared" si="6"/>
        <v>-9.2370555648813024E-14</v>
      </c>
      <c r="U18" s="164">
        <f t="shared" si="6"/>
        <v>1.6200374375330284E-12</v>
      </c>
      <c r="V18" s="164">
        <f t="shared" si="6"/>
        <v>6.3948846218409017E-13</v>
      </c>
      <c r="W18" s="164">
        <f t="shared" si="6"/>
        <v>-1.2789769243681803E-12</v>
      </c>
      <c r="X18" s="164"/>
      <c r="Y18" s="164"/>
      <c r="Z18" s="164">
        <f t="shared" si="6"/>
        <v>0</v>
      </c>
      <c r="AA18" s="164">
        <f t="shared" si="6"/>
        <v>0</v>
      </c>
      <c r="AB18" s="164">
        <f t="shared" si="6"/>
        <v>-6.8212102632969618E-13</v>
      </c>
      <c r="AC18" s="164">
        <f t="shared" si="6"/>
        <v>0</v>
      </c>
      <c r="AD18" s="164">
        <f t="shared" si="6"/>
        <v>-1.9610979506978765E-12</v>
      </c>
      <c r="AE18" s="164">
        <f t="shared" si="6"/>
        <v>1.7337242752546445E-12</v>
      </c>
      <c r="AF18" s="164"/>
      <c r="AG18" s="164"/>
      <c r="AH18" s="164">
        <f t="shared" si="6"/>
        <v>0</v>
      </c>
      <c r="AI18" s="164">
        <f t="shared" si="6"/>
        <v>2.2737367544323206E-13</v>
      </c>
      <c r="AJ18" s="164">
        <f t="shared" si="6"/>
        <v>-1.5631940186722204E-13</v>
      </c>
      <c r="AK18" s="164">
        <f t="shared" si="6"/>
        <v>-2.4868995751603507E-13</v>
      </c>
      <c r="AL18" s="164">
        <f t="shared" si="6"/>
        <v>-2.2737367544323206E-13</v>
      </c>
      <c r="AM18" s="164">
        <f t="shared" si="6"/>
        <v>9.3791641120333225E-13</v>
      </c>
      <c r="AN18" s="164"/>
      <c r="AO18" s="164"/>
      <c r="AP18" s="164">
        <f t="shared" si="6"/>
        <v>0</v>
      </c>
      <c r="AQ18" s="164">
        <f t="shared" si="6"/>
        <v>6.3948846218409017E-13</v>
      </c>
      <c r="AR18" s="164">
        <f t="shared" si="6"/>
        <v>3.1263880373444408E-13</v>
      </c>
      <c r="AS18" s="164">
        <f t="shared" si="6"/>
        <v>-7.1054273576010019E-13</v>
      </c>
      <c r="AT18" s="164">
        <f t="shared" si="6"/>
        <v>2.9842794901924208E-13</v>
      </c>
      <c r="AU18" s="164">
        <f t="shared" si="6"/>
        <v>1.3216094885137863E-12</v>
      </c>
      <c r="AV18" s="164"/>
      <c r="AW18" s="164"/>
      <c r="AX18" s="164">
        <f t="shared" si="6"/>
        <v>0</v>
      </c>
      <c r="AY18" s="164">
        <f t="shared" si="6"/>
        <v>2.1032064978498966E-12</v>
      </c>
      <c r="AZ18" s="164">
        <f t="shared" si="6"/>
        <v>-3.637978807091713E-12</v>
      </c>
      <c r="BA18" s="164">
        <f t="shared" si="6"/>
        <v>2.7284841053187847E-12</v>
      </c>
      <c r="BB18" s="164">
        <f t="shared" si="6"/>
        <v>0</v>
      </c>
      <c r="BC18" s="164">
        <f t="shared" si="6"/>
        <v>-2.1032064978498966E-12</v>
      </c>
      <c r="BD18" s="164"/>
      <c r="BE18" s="164"/>
      <c r="BN18" s="234">
        <f>SUM(Q11:Q17)/SUM(I11:I17)</f>
        <v>0.21983070302062588</v>
      </c>
      <c r="BO18" s="234">
        <f>SUM(Y11:Y17)/SUM(I11:I17)</f>
        <v>8.1731893583219792E-2</v>
      </c>
      <c r="BP18" s="234">
        <f>SUM(AG11:AG17)/SUM(I11:I17)</f>
        <v>0.15107699007282085</v>
      </c>
      <c r="BQ18" s="234">
        <f>SUM(AO11:AO17)/SUM(I11:I17)</f>
        <v>0.11115591289458053</v>
      </c>
      <c r="BR18" s="234">
        <f>SUM(AW11:AW17)/SUM(I11:I17)</f>
        <v>9.1575741447115541E-2</v>
      </c>
      <c r="BS18" s="234">
        <f>SUM(BE11:BE17)/SUM(I11:I17)</f>
        <v>0.25409600305368957</v>
      </c>
      <c r="BT18" s="234">
        <f>SUM(BM11:BM17)/SUM(I11:I17)</f>
        <v>9.0532755927947989E-2</v>
      </c>
    </row>
    <row r="19" spans="1:73" s="5" customFormat="1" ht="15.75" thickBot="1">
      <c r="F19" s="71"/>
      <c r="G19" s="71"/>
      <c r="H19" s="259"/>
      <c r="I19" s="467">
        <f>I23-H23</f>
        <v>-4.6567106997025598E-2</v>
      </c>
      <c r="AW19" s="258">
        <f>AU28-AW28</f>
        <v>-8.2566676413756285E-2</v>
      </c>
    </row>
    <row r="20" spans="1:73" s="5" customFormat="1" ht="14.25" thickBot="1">
      <c r="A20" s="390"/>
      <c r="B20" s="398" t="s">
        <v>25</v>
      </c>
      <c r="C20" s="399"/>
      <c r="D20" s="399"/>
      <c r="E20" s="399"/>
      <c r="F20" s="399"/>
      <c r="G20" s="399"/>
      <c r="H20" s="399"/>
      <c r="I20" s="400"/>
      <c r="J20" s="399" t="s">
        <v>50</v>
      </c>
      <c r="K20" s="399"/>
      <c r="L20" s="399"/>
      <c r="M20" s="399"/>
      <c r="N20" s="399"/>
      <c r="O20" s="399"/>
      <c r="P20" s="399"/>
      <c r="Q20" s="400"/>
      <c r="R20" s="398" t="s">
        <v>51</v>
      </c>
      <c r="S20" s="399"/>
      <c r="T20" s="399"/>
      <c r="U20" s="399"/>
      <c r="V20" s="399"/>
      <c r="W20" s="399"/>
      <c r="X20" s="399"/>
      <c r="Y20" s="400"/>
      <c r="Z20" s="398" t="s">
        <v>52</v>
      </c>
      <c r="AA20" s="399"/>
      <c r="AB20" s="399"/>
      <c r="AC20" s="399"/>
      <c r="AD20" s="399"/>
      <c r="AE20" s="399"/>
      <c r="AF20" s="399"/>
      <c r="AG20" s="400"/>
      <c r="AH20" s="398" t="s">
        <v>53</v>
      </c>
      <c r="AI20" s="399"/>
      <c r="AJ20" s="399"/>
      <c r="AK20" s="399"/>
      <c r="AL20" s="399"/>
      <c r="AM20" s="399"/>
      <c r="AN20" s="399"/>
      <c r="AO20" s="400"/>
      <c r="AP20" s="398" t="s">
        <v>54</v>
      </c>
      <c r="AQ20" s="399"/>
      <c r="AR20" s="399"/>
      <c r="AS20" s="399"/>
      <c r="AT20" s="399"/>
      <c r="AU20" s="399"/>
      <c r="AV20" s="399"/>
      <c r="AW20" s="399"/>
      <c r="AX20" s="398" t="s">
        <v>55</v>
      </c>
      <c r="AY20" s="399"/>
      <c r="AZ20" s="399"/>
      <c r="BA20" s="399"/>
      <c r="BB20" s="399"/>
      <c r="BC20" s="399"/>
      <c r="BD20" s="399"/>
      <c r="BE20" s="400"/>
      <c r="BF20" s="398" t="s">
        <v>56</v>
      </c>
      <c r="BG20" s="399"/>
      <c r="BH20" s="399"/>
      <c r="BI20" s="399"/>
      <c r="BJ20" s="399"/>
      <c r="BK20" s="399"/>
      <c r="BL20" s="399"/>
      <c r="BM20" s="400"/>
    </row>
    <row r="21" spans="1:73" s="5" customFormat="1" ht="14.25" thickBot="1">
      <c r="A21" s="391"/>
      <c r="B21" s="15">
        <v>2008</v>
      </c>
      <c r="C21" s="16">
        <v>2009</v>
      </c>
      <c r="D21" s="16">
        <v>2010</v>
      </c>
      <c r="E21" s="18">
        <v>2011</v>
      </c>
      <c r="F21" s="16">
        <v>2012</v>
      </c>
      <c r="G21" s="18">
        <v>2013</v>
      </c>
      <c r="H21" s="18">
        <v>2014</v>
      </c>
      <c r="I21" s="17">
        <v>2015</v>
      </c>
      <c r="J21" s="15">
        <v>2008</v>
      </c>
      <c r="K21" s="16">
        <v>2009</v>
      </c>
      <c r="L21" s="16">
        <v>2010</v>
      </c>
      <c r="M21" s="18">
        <v>2011</v>
      </c>
      <c r="N21" s="16">
        <v>2012</v>
      </c>
      <c r="O21" s="18">
        <v>2013</v>
      </c>
      <c r="P21" s="18">
        <v>2014</v>
      </c>
      <c r="Q21" s="17">
        <v>2015</v>
      </c>
      <c r="R21" s="15">
        <v>2008</v>
      </c>
      <c r="S21" s="16">
        <v>2009</v>
      </c>
      <c r="T21" s="16">
        <v>2010</v>
      </c>
      <c r="U21" s="18">
        <v>2011</v>
      </c>
      <c r="V21" s="16">
        <v>2012</v>
      </c>
      <c r="W21" s="18">
        <v>2013</v>
      </c>
      <c r="X21" s="18">
        <v>2014</v>
      </c>
      <c r="Y21" s="17">
        <v>2015</v>
      </c>
      <c r="Z21" s="15">
        <v>2008</v>
      </c>
      <c r="AA21" s="16">
        <v>2009</v>
      </c>
      <c r="AB21" s="16">
        <v>2010</v>
      </c>
      <c r="AC21" s="18">
        <v>2011</v>
      </c>
      <c r="AD21" s="16">
        <v>2012</v>
      </c>
      <c r="AE21" s="18">
        <v>2013</v>
      </c>
      <c r="AF21" s="18">
        <v>2014</v>
      </c>
      <c r="AG21" s="17">
        <v>2015</v>
      </c>
      <c r="AH21" s="15">
        <v>2008</v>
      </c>
      <c r="AI21" s="16">
        <v>2009</v>
      </c>
      <c r="AJ21" s="16">
        <v>2010</v>
      </c>
      <c r="AK21" s="18">
        <v>2011</v>
      </c>
      <c r="AL21" s="16">
        <v>2012</v>
      </c>
      <c r="AM21" s="18">
        <v>2013</v>
      </c>
      <c r="AN21" s="18">
        <v>2014</v>
      </c>
      <c r="AO21" s="17">
        <v>2015</v>
      </c>
      <c r="AP21" s="15">
        <v>2008</v>
      </c>
      <c r="AQ21" s="16">
        <v>2009</v>
      </c>
      <c r="AR21" s="16">
        <v>2010</v>
      </c>
      <c r="AS21" s="18">
        <v>2011</v>
      </c>
      <c r="AT21" s="16">
        <v>2012</v>
      </c>
      <c r="AU21" s="18">
        <v>2013</v>
      </c>
      <c r="AV21" s="18">
        <v>2014</v>
      </c>
      <c r="AW21" s="17">
        <v>2015</v>
      </c>
      <c r="AX21" s="15">
        <v>2008</v>
      </c>
      <c r="AY21" s="16">
        <v>2009</v>
      </c>
      <c r="AZ21" s="16">
        <v>2010</v>
      </c>
      <c r="BA21" s="18">
        <v>2011</v>
      </c>
      <c r="BB21" s="16">
        <v>2012</v>
      </c>
      <c r="BC21" s="18">
        <v>2013</v>
      </c>
      <c r="BD21" s="18">
        <v>2014</v>
      </c>
      <c r="BE21" s="17">
        <v>2015</v>
      </c>
      <c r="BF21" s="15">
        <v>2008</v>
      </c>
      <c r="BG21" s="16">
        <v>2009</v>
      </c>
      <c r="BH21" s="16">
        <v>2010</v>
      </c>
      <c r="BI21" s="18">
        <v>2011</v>
      </c>
      <c r="BJ21" s="16">
        <v>2012</v>
      </c>
      <c r="BK21" s="18">
        <v>2013</v>
      </c>
      <c r="BL21" s="18">
        <v>2014</v>
      </c>
      <c r="BM21" s="17">
        <v>2015</v>
      </c>
      <c r="BN21" s="234">
        <f>BE7/I7</f>
        <v>0.32474389241511881</v>
      </c>
      <c r="BO21" s="234">
        <f>BC7/G7</f>
        <v>0.33645690175859383</v>
      </c>
      <c r="BP21" s="234"/>
      <c r="BQ21" s="234">
        <f>BN21-BO21</f>
        <v>-1.1713009343475023E-2</v>
      </c>
    </row>
    <row r="22" spans="1:73" s="5" customFormat="1" ht="13.5">
      <c r="A22" s="90" t="s">
        <v>38</v>
      </c>
      <c r="B22" s="251">
        <f t="shared" ref="B22:B31" si="7">B8/$B$7</f>
        <v>9.6342253752365478E-2</v>
      </c>
      <c r="C22" s="249">
        <f t="shared" ref="C22:C31" si="8">C8/$C$7</f>
        <v>8.3138173302107723E-2</v>
      </c>
      <c r="D22" s="249">
        <f t="shared" ref="D22:D31" si="9">D8/$D$7</f>
        <v>8.8783912498346954E-2</v>
      </c>
      <c r="E22" s="249">
        <f t="shared" ref="E22:E31" si="10">E8/$E$7</f>
        <v>0.11378115351042903</v>
      </c>
      <c r="F22" s="249">
        <f t="shared" ref="F22:F31" si="11">F8/$F$7</f>
        <v>8.8767507857556993E-2</v>
      </c>
      <c r="G22" s="249">
        <f t="shared" ref="G22:G31" si="12">G8/$G$7</f>
        <v>0.10166551411222671</v>
      </c>
      <c r="H22" s="249">
        <f>H8/$H$7</f>
        <v>7.4676635183029555E-2</v>
      </c>
      <c r="I22" s="250">
        <f>I8/$I$7</f>
        <v>7.6920248846498285E-2</v>
      </c>
      <c r="J22" s="251" t="e">
        <f t="shared" ref="J22:J31" si="13">J8/$J$7</f>
        <v>#DIV/0!</v>
      </c>
      <c r="K22" s="249">
        <f t="shared" ref="K22:K31" si="14">K8/$K$7</f>
        <v>5.1144485492045227E-2</v>
      </c>
      <c r="L22" s="249">
        <f t="shared" ref="L22:L31" si="15">L8/$L$7</f>
        <v>5.1656259850705231E-2</v>
      </c>
      <c r="M22" s="249">
        <f t="shared" ref="M22:M31" si="16">M8/$M$7</f>
        <v>6.8862988440053619E-2</v>
      </c>
      <c r="N22" s="249">
        <f t="shared" ref="N22:N31" si="17">N8/$N$7</f>
        <v>5.8752573224023982E-2</v>
      </c>
      <c r="O22" s="249">
        <f t="shared" ref="O22:O31" si="18">O8/$O$7</f>
        <v>5.8790398283492015E-2</v>
      </c>
      <c r="P22" s="249">
        <f>P8/$P$7</f>
        <v>4.3153275070509818E-2</v>
      </c>
      <c r="Q22" s="250">
        <f t="shared" ref="Q22:Q31" si="19">Q8/$Q$7</f>
        <v>4.3404610658793356E-2</v>
      </c>
      <c r="R22" s="251" t="e">
        <f t="shared" ref="R22:R31" si="20">R8/$R$7</f>
        <v>#DIV/0!</v>
      </c>
      <c r="S22" s="249">
        <f t="shared" ref="S22:S31" si="21">S8/$S$7</f>
        <v>0.2056502859563652</v>
      </c>
      <c r="T22" s="249">
        <f t="shared" ref="T22:T31" si="22">T8/$T$7</f>
        <v>0.15289493080009825</v>
      </c>
      <c r="U22" s="249">
        <f t="shared" ref="U22:U31" si="23">U8/$U$7</f>
        <v>0.2420763091541811</v>
      </c>
      <c r="V22" s="249">
        <f t="shared" ref="V22:V31" si="24">V8/$V$7</f>
        <v>0.19731721454003479</v>
      </c>
      <c r="W22" s="249">
        <f t="shared" ref="W22:W31" si="25">W8/$W$7</f>
        <v>0.25758381070493519</v>
      </c>
      <c r="X22" s="249">
        <f>X8/$X$7</f>
        <v>0.1965177983499245</v>
      </c>
      <c r="Y22" s="250">
        <f t="shared" ref="Y22:Y31" si="26">Y8/$Y$7</f>
        <v>0.1897241451281873</v>
      </c>
      <c r="Z22" s="251" t="e">
        <f t="shared" ref="Z22:Z31" si="27">Z8/$Z$7</f>
        <v>#DIV/0!</v>
      </c>
      <c r="AA22" s="249">
        <f t="shared" ref="AA22:AA31" si="28">AA8/$AA$7</f>
        <v>9.7962325883513363E-2</v>
      </c>
      <c r="AB22" s="249">
        <f t="shared" ref="AB22:AB31" si="29">AB8/$AB$7</f>
        <v>0.10719900079677844</v>
      </c>
      <c r="AC22" s="249">
        <f t="shared" ref="AC22:AC31" si="30">AC8/$AC$7</f>
        <v>0.12190285229538719</v>
      </c>
      <c r="AD22" s="249">
        <f t="shared" ref="AD22:AD31" si="31">AD8/$AD$7</f>
        <v>9.5629588931621809E-2</v>
      </c>
      <c r="AE22" s="249">
        <f t="shared" ref="AE22:AE31" si="32">AE8/$AE$7</f>
        <v>0.10136664387321703</v>
      </c>
      <c r="AF22" s="249">
        <f>AF8/$AF$7</f>
        <v>8.9205309631015722E-2</v>
      </c>
      <c r="AG22" s="250">
        <f t="shared" ref="AG22:AG31" si="33">AG8/$AG$7</f>
        <v>8.4875207386568549E-2</v>
      </c>
      <c r="AH22" s="251" t="e">
        <f t="shared" ref="AH22:AH31" si="34">AH8/$AH$7</f>
        <v>#DIV/0!</v>
      </c>
      <c r="AI22" s="249">
        <f t="shared" ref="AI22:AI31" si="35">AI8/$AI$7</f>
        <v>0.17839046621564245</v>
      </c>
      <c r="AJ22" s="249">
        <f t="shared" ref="AJ22:AJ31" si="36">AJ8/$AJ$7</f>
        <v>0.13936497241756854</v>
      </c>
      <c r="AK22" s="249">
        <f t="shared" ref="AK22:AK31" si="37">AK8/$AK$7</f>
        <v>0.16681566624095362</v>
      </c>
      <c r="AL22" s="249">
        <f t="shared" ref="AL22:AL31" si="38">AL8/$AL$7</f>
        <v>0.12156737523948546</v>
      </c>
      <c r="AM22" s="249">
        <f t="shared" ref="AM22:AM31" si="39">AM8/$AM$7</f>
        <v>0.20444302145161689</v>
      </c>
      <c r="AN22" s="249">
        <f>AN8/$AN$7</f>
        <v>0.11937693534765882</v>
      </c>
      <c r="AO22" s="250">
        <f t="shared" ref="AO22:AO31" si="40">AO8/$AO$7</f>
        <v>0.10969125214408233</v>
      </c>
      <c r="AP22" s="251" t="e">
        <f t="shared" ref="AP22:AP31" si="41">AP8/$AP$7</f>
        <v>#DIV/0!</v>
      </c>
      <c r="AQ22" s="249">
        <f t="shared" ref="AQ22:AQ31" si="42">AQ8/$AQ$7</f>
        <v>0.15483174197982374</v>
      </c>
      <c r="AR22" s="249">
        <f t="shared" ref="AR22:AR31" si="43">AR8/$AR$7</f>
        <v>0.17666052709370808</v>
      </c>
      <c r="AS22" s="249">
        <f t="shared" ref="AS22:AS31" si="44">AS8/$AS$7</f>
        <v>0.22785723379875231</v>
      </c>
      <c r="AT22" s="249">
        <f t="shared" ref="AT22:AT31" si="45">AT8/$AT$7</f>
        <v>0.18196836410192871</v>
      </c>
      <c r="AU22" s="249">
        <f t="shared" ref="AU22:AU31" si="46">AU8/$AU$7</f>
        <v>0.22248822302880528</v>
      </c>
      <c r="AV22" s="249">
        <f>AV8/$AV$7</f>
        <v>0.18603327334826839</v>
      </c>
      <c r="AW22" s="250">
        <f t="shared" ref="AW22:AW31" si="47">AW8/$AW$7</f>
        <v>0.17855913534352197</v>
      </c>
      <c r="AX22" s="251" t="e">
        <f t="shared" ref="AX22:AX31" si="48">AX8/$AX$7</f>
        <v>#DIV/0!</v>
      </c>
      <c r="AY22" s="249">
        <f t="shared" ref="AY22:AY31" si="49">AY8/$AY$7</f>
        <v>3.4573501245232036E-2</v>
      </c>
      <c r="AZ22" s="249">
        <f t="shared" ref="AZ22:AZ31" si="50">AZ8/$AZ$7</f>
        <v>3.7557402143013348E-2</v>
      </c>
      <c r="BA22" s="249">
        <f t="shared" ref="BA22:BA31" si="51">BA8/$BA$7</f>
        <v>4.1784389054960187E-2</v>
      </c>
      <c r="BB22" s="249">
        <f t="shared" ref="BB22:BB31" si="52">BB8/$BB$7</f>
        <v>3.1705204308846748E-2</v>
      </c>
      <c r="BC22" s="249">
        <f t="shared" ref="BC22:BC31" si="53">BC8/$BC$7</f>
        <v>3.0149293856967553E-2</v>
      </c>
      <c r="BD22" s="249">
        <f>BD8/$BD$7</f>
        <v>2.0654444186586213E-2</v>
      </c>
      <c r="BE22" s="250">
        <f t="shared" ref="BD22:BE31" si="54">BE8/$BE$7</f>
        <v>2.4009089328529899E-2</v>
      </c>
      <c r="BF22" s="251" t="e">
        <f>BF8/$BF$7</f>
        <v>#DIV/0!</v>
      </c>
      <c r="BG22" s="249">
        <f>BG8/$BG$7</f>
        <v>0.12086548010083263</v>
      </c>
      <c r="BH22" s="249">
        <f>BH8/$BH$7</f>
        <v>0.14546715545427524</v>
      </c>
      <c r="BI22" s="249">
        <f>BI8/$BI$7</f>
        <v>0.21166458463460339</v>
      </c>
      <c r="BJ22" s="249">
        <f>BJ8/$BJ$7</f>
        <v>0.1431616982836495</v>
      </c>
      <c r="BK22" s="249">
        <f>BK8/$BK$7</f>
        <v>0.17953483613545684</v>
      </c>
      <c r="BL22" s="249">
        <f>BL8/$BL$7</f>
        <v>0.14821446670495625</v>
      </c>
      <c r="BM22" s="250">
        <f>BM8/$BM$7</f>
        <v>0.1338855275503931</v>
      </c>
      <c r="BN22" s="234">
        <f>BM7/I7</f>
        <v>8.1163979758243923E-2</v>
      </c>
      <c r="BU22" s="5">
        <f>36-28.6</f>
        <v>7.3999999999999986</v>
      </c>
    </row>
    <row r="23" spans="1:73" s="5" customFormat="1" ht="13.5">
      <c r="A23" s="88" t="s">
        <v>39</v>
      </c>
      <c r="B23" s="105">
        <f t="shared" si="7"/>
        <v>0.34018509077397668</v>
      </c>
      <c r="C23" s="106">
        <f t="shared" si="8"/>
        <v>0.34122653459624547</v>
      </c>
      <c r="D23" s="106">
        <f t="shared" si="9"/>
        <v>0.39721418252611806</v>
      </c>
      <c r="E23" s="106">
        <f t="shared" si="10"/>
        <v>0.41976301835663199</v>
      </c>
      <c r="F23" s="106">
        <f t="shared" si="11"/>
        <v>0.3721518865363953</v>
      </c>
      <c r="G23" s="106">
        <f t="shared" si="12"/>
        <v>0.38368099627389363</v>
      </c>
      <c r="H23" s="106">
        <f t="shared" ref="H23:H31" si="55">H9/$H$7</f>
        <v>0.42399917710261992</v>
      </c>
      <c r="I23" s="248">
        <f t="shared" ref="I23:I31" si="56">I9/$I$7</f>
        <v>0.37743207010559432</v>
      </c>
      <c r="J23" s="105" t="e">
        <f t="shared" si="13"/>
        <v>#DIV/0!</v>
      </c>
      <c r="K23" s="106">
        <f t="shared" si="14"/>
        <v>0.45367293519223273</v>
      </c>
      <c r="L23" s="106">
        <f t="shared" si="15"/>
        <v>0.49237094318616248</v>
      </c>
      <c r="M23" s="106">
        <f t="shared" si="16"/>
        <v>0.49162090996305441</v>
      </c>
      <c r="N23" s="106">
        <f t="shared" si="17"/>
        <v>0.38159557947199246</v>
      </c>
      <c r="O23" s="106">
        <f t="shared" si="18"/>
        <v>0.40455947431943146</v>
      </c>
      <c r="P23" s="106">
        <f t="shared" ref="P23:P31" si="57">P9/$P$7</f>
        <v>0.40508050134695889</v>
      </c>
      <c r="Q23" s="248">
        <f t="shared" si="19"/>
        <v>0.40311353672720762</v>
      </c>
      <c r="R23" s="105" t="e">
        <f t="shared" si="20"/>
        <v>#DIV/0!</v>
      </c>
      <c r="S23" s="106">
        <f t="shared" si="21"/>
        <v>0.23297500529548826</v>
      </c>
      <c r="T23" s="106">
        <f t="shared" si="22"/>
        <v>0.23611907296699694</v>
      </c>
      <c r="U23" s="106">
        <f t="shared" si="23"/>
        <v>0.29029569276292472</v>
      </c>
      <c r="V23" s="106">
        <f t="shared" si="24"/>
        <v>0.27749027076260657</v>
      </c>
      <c r="W23" s="106">
        <f t="shared" si="25"/>
        <v>0.28026142246894631</v>
      </c>
      <c r="X23" s="106">
        <f t="shared" ref="X23:X31" si="58">X9/$X$7</f>
        <v>0.26042917457489256</v>
      </c>
      <c r="Y23" s="248">
        <f>Y9/$Y$7</f>
        <v>0.24345149059032245</v>
      </c>
      <c r="Z23" s="105" t="e">
        <f t="shared" si="27"/>
        <v>#DIV/0!</v>
      </c>
      <c r="AA23" s="106">
        <f t="shared" si="28"/>
        <v>0.29808501936632426</v>
      </c>
      <c r="AB23" s="106">
        <f t="shared" si="29"/>
        <v>0.43641923466201521</v>
      </c>
      <c r="AC23" s="106">
        <f t="shared" si="30"/>
        <v>0.45030792451167251</v>
      </c>
      <c r="AD23" s="106">
        <f t="shared" si="31"/>
        <v>0.40583387443184665</v>
      </c>
      <c r="AE23" s="106">
        <f t="shared" si="32"/>
        <v>0.35288112413441064</v>
      </c>
      <c r="AF23" s="106">
        <f t="shared" ref="AF23:AF31" si="59">AF9/$AF$7</f>
        <v>0.36087558232462041</v>
      </c>
      <c r="AG23" s="248">
        <f t="shared" si="33"/>
        <v>0.37397208396450982</v>
      </c>
      <c r="AH23" s="105" t="e">
        <f t="shared" si="34"/>
        <v>#DIV/0!</v>
      </c>
      <c r="AI23" s="106">
        <f t="shared" si="35"/>
        <v>0.14963059416310473</v>
      </c>
      <c r="AJ23" s="106">
        <f t="shared" si="36"/>
        <v>0.12656335537120481</v>
      </c>
      <c r="AK23" s="106">
        <f t="shared" si="37"/>
        <v>0.12045551298424861</v>
      </c>
      <c r="AL23" s="106">
        <f t="shared" si="38"/>
        <v>0.13342760697016698</v>
      </c>
      <c r="AM23" s="106">
        <f t="shared" si="39"/>
        <v>0.12900524591778931</v>
      </c>
      <c r="AN23" s="106">
        <f t="shared" ref="AN23:AN31" si="60">AN9/$AN$7</f>
        <v>0.10577085483719621</v>
      </c>
      <c r="AO23" s="248">
        <f t="shared" si="40"/>
        <v>0.11874785591766723</v>
      </c>
      <c r="AP23" s="105" t="e">
        <f t="shared" si="41"/>
        <v>#DIV/0!</v>
      </c>
      <c r="AQ23" s="106">
        <f t="shared" si="42"/>
        <v>0.19947963967502025</v>
      </c>
      <c r="AR23" s="106">
        <f t="shared" si="43"/>
        <v>0.23655547217863884</v>
      </c>
      <c r="AS23" s="106">
        <f t="shared" si="44"/>
        <v>0.25514577939990668</v>
      </c>
      <c r="AT23" s="106">
        <f t="shared" si="45"/>
        <v>0.22580845000619501</v>
      </c>
      <c r="AU23" s="106">
        <f t="shared" si="46"/>
        <v>0.22194764074445897</v>
      </c>
      <c r="AV23" s="106">
        <f t="shared" ref="AV23:AV31" si="61">AV9/$AV$7</f>
        <v>0.18895295457049469</v>
      </c>
      <c r="AW23" s="248">
        <f t="shared" si="47"/>
        <v>0.18551218504750105</v>
      </c>
      <c r="AX23" s="105" t="e">
        <f t="shared" si="48"/>
        <v>#DIV/0!</v>
      </c>
      <c r="AY23" s="106">
        <f t="shared" si="49"/>
        <v>0.38435077019907427</v>
      </c>
      <c r="AZ23" s="106">
        <f t="shared" si="50"/>
        <v>0.46920329470078004</v>
      </c>
      <c r="BA23" s="106">
        <f t="shared" si="51"/>
        <v>0.52987917174444088</v>
      </c>
      <c r="BB23" s="106">
        <f t="shared" si="52"/>
        <v>0.47781539131959766</v>
      </c>
      <c r="BC23" s="106">
        <f t="shared" si="53"/>
        <v>0.51774571912982026</v>
      </c>
      <c r="BD23" s="106">
        <f t="shared" ref="BD23:BD31" si="62">BD9/$BD$7</f>
        <v>0.61788065936273617</v>
      </c>
      <c r="BE23" s="248">
        <f t="shared" si="54"/>
        <v>0.52088564347027977</v>
      </c>
      <c r="BF23" s="105" t="e">
        <f t="shared" ref="BF23:BF31" si="63">BF9/$BF$7</f>
        <v>#DIV/0!</v>
      </c>
      <c r="BG23" s="106">
        <f t="shared" ref="BG23:BG31" si="64">BG9/$BG$7</f>
        <v>0.22853487128561609</v>
      </c>
      <c r="BH23" s="106">
        <f t="shared" ref="BH23:BH31" si="65">BH9/$BH$7</f>
        <v>0.35971465372040029</v>
      </c>
      <c r="BI23" s="106">
        <f t="shared" ref="BI23:BI31" si="66">BI9/$BI$7</f>
        <v>0.31335883822610872</v>
      </c>
      <c r="BJ23" s="106">
        <f t="shared" ref="BJ23:BJ31" si="67">BJ9/$BJ$7</f>
        <v>0.32814814814814813</v>
      </c>
      <c r="BK23" s="106">
        <f t="shared" ref="BK23:BK31" si="68">BK9/$BK$7</f>
        <v>0.26666780343075408</v>
      </c>
      <c r="BL23" s="106">
        <f t="shared" ref="BL23:BL31" si="69">BL9/$BL$7</f>
        <v>0.28374269400993279</v>
      </c>
      <c r="BM23" s="248">
        <f t="shared" ref="BM23:BM31" si="70">BM9/$BM$7</f>
        <v>0.28901219788397442</v>
      </c>
      <c r="BN23" s="234">
        <f>AW7/I7</f>
        <v>7.6292617851506178E-2</v>
      </c>
    </row>
    <row r="24" spans="1:73" s="5" customFormat="1" ht="13.5">
      <c r="A24" s="88" t="s">
        <v>40</v>
      </c>
      <c r="B24" s="105">
        <f t="shared" si="7"/>
        <v>0.10254823852687792</v>
      </c>
      <c r="C24" s="106">
        <f t="shared" si="8"/>
        <v>0.10107889617262339</v>
      </c>
      <c r="D24" s="106">
        <f t="shared" si="9"/>
        <v>9.032061508278609E-2</v>
      </c>
      <c r="E24" s="106">
        <f t="shared" si="10"/>
        <v>7.8209479265734724E-2</v>
      </c>
      <c r="F24" s="106">
        <f t="shared" si="11"/>
        <v>7.5739300954470332E-2</v>
      </c>
      <c r="G24" s="106">
        <f t="shared" si="12"/>
        <v>6.8965064470102172E-2</v>
      </c>
      <c r="H24" s="106">
        <f t="shared" si="55"/>
        <v>6.0374887046918152E-2</v>
      </c>
      <c r="I24" s="248">
        <f t="shared" si="56"/>
        <v>5.7186637499770224E-2</v>
      </c>
      <c r="J24" s="105" t="e">
        <f t="shared" si="13"/>
        <v>#DIV/0!</v>
      </c>
      <c r="K24" s="106">
        <f t="shared" si="14"/>
        <v>8.7697477119572292E-2</v>
      </c>
      <c r="L24" s="106">
        <f t="shared" si="15"/>
        <v>8.5841141239830734E-2</v>
      </c>
      <c r="M24" s="106">
        <f t="shared" si="16"/>
        <v>8.0844781014199882E-2</v>
      </c>
      <c r="N24" s="106">
        <f t="shared" si="17"/>
        <v>9.5749214489508461E-2</v>
      </c>
      <c r="O24" s="106">
        <f t="shared" si="18"/>
        <v>8.1400026820437177E-2</v>
      </c>
      <c r="P24" s="106">
        <f t="shared" si="57"/>
        <v>6.8758141829081659E-2</v>
      </c>
      <c r="Q24" s="248">
        <f t="shared" si="19"/>
        <v>6.5700396647878079E-2</v>
      </c>
      <c r="R24" s="105" t="e">
        <f t="shared" si="20"/>
        <v>#DIV/0!</v>
      </c>
      <c r="S24" s="106">
        <f t="shared" si="21"/>
        <v>8.4145308197415808E-2</v>
      </c>
      <c r="T24" s="106">
        <f t="shared" si="22"/>
        <v>5.0323478830562603E-2</v>
      </c>
      <c r="U24" s="106">
        <f t="shared" si="23"/>
        <v>4.1488674487903464E-2</v>
      </c>
      <c r="V24" s="106">
        <f t="shared" si="24"/>
        <v>6.4005961745466591E-2</v>
      </c>
      <c r="W24" s="106">
        <f t="shared" si="25"/>
        <v>5.7343648497017674E-2</v>
      </c>
      <c r="X24" s="106">
        <f t="shared" si="58"/>
        <v>4.9618468451020643E-2</v>
      </c>
      <c r="Y24" s="248">
        <f t="shared" si="26"/>
        <v>3.7986572511914292E-2</v>
      </c>
      <c r="Z24" s="105" t="e">
        <f t="shared" si="27"/>
        <v>#DIV/0!</v>
      </c>
      <c r="AA24" s="106">
        <f t="shared" si="28"/>
        <v>6.1274568768494235E-2</v>
      </c>
      <c r="AB24" s="106">
        <f t="shared" si="29"/>
        <v>4.4081228330856856E-2</v>
      </c>
      <c r="AC24" s="106">
        <f t="shared" si="30"/>
        <v>4.2547565798896098E-2</v>
      </c>
      <c r="AD24" s="106">
        <f t="shared" si="31"/>
        <v>3.8389690824634143E-2</v>
      </c>
      <c r="AE24" s="106">
        <f t="shared" si="32"/>
        <v>3.5692615885429199E-2</v>
      </c>
      <c r="AF24" s="106">
        <f t="shared" si="59"/>
        <v>5.4996783813812053E-2</v>
      </c>
      <c r="AG24" s="248">
        <f t="shared" si="33"/>
        <v>3.4390103152275836E-2</v>
      </c>
      <c r="AH24" s="105" t="e">
        <f t="shared" si="34"/>
        <v>#DIV/0!</v>
      </c>
      <c r="AI24" s="106">
        <f t="shared" si="35"/>
        <v>0.20242307583434768</v>
      </c>
      <c r="AJ24" s="106">
        <f t="shared" si="36"/>
        <v>0.16932665178759423</v>
      </c>
      <c r="AK24" s="106">
        <f t="shared" si="37"/>
        <v>0.14691358024691359</v>
      </c>
      <c r="AL24" s="106">
        <f t="shared" si="38"/>
        <v>8.1995255907307732E-2</v>
      </c>
      <c r="AM24" s="106">
        <f t="shared" si="39"/>
        <v>0.10041129965766075</v>
      </c>
      <c r="AN24" s="106">
        <f t="shared" si="60"/>
        <v>6.6360138875856248E-2</v>
      </c>
      <c r="AO24" s="248">
        <f t="shared" si="40"/>
        <v>6.2281303602058323E-2</v>
      </c>
      <c r="AP24" s="105" t="e">
        <f t="shared" si="41"/>
        <v>#DIV/0!</v>
      </c>
      <c r="AQ24" s="106">
        <f t="shared" si="42"/>
        <v>9.712574556343731E-2</v>
      </c>
      <c r="AR24" s="106">
        <f t="shared" si="43"/>
        <v>7.4288832798963089E-2</v>
      </c>
      <c r="AS24" s="106">
        <f t="shared" si="44"/>
        <v>5.6911259177524091E-2</v>
      </c>
      <c r="AT24" s="106">
        <f t="shared" si="45"/>
        <v>5.7923429562631641E-2</v>
      </c>
      <c r="AU24" s="106">
        <f t="shared" si="46"/>
        <v>5.9715035910108877E-2</v>
      </c>
      <c r="AV24" s="106">
        <f t="shared" si="61"/>
        <v>5.277461529986411E-2</v>
      </c>
      <c r="AW24" s="248">
        <f t="shared" si="47"/>
        <v>4.9617926476662542E-2</v>
      </c>
      <c r="AX24" s="105" t="e">
        <f t="shared" si="48"/>
        <v>#DIV/0!</v>
      </c>
      <c r="AY24" s="106">
        <f t="shared" si="49"/>
        <v>0.12936848559166156</v>
      </c>
      <c r="AZ24" s="106">
        <f t="shared" si="50"/>
        <v>0.12877517797701488</v>
      </c>
      <c r="BA24" s="106">
        <f t="shared" si="51"/>
        <v>0.10240618185991354</v>
      </c>
      <c r="BB24" s="106">
        <f t="shared" si="52"/>
        <v>9.7969400173246679E-2</v>
      </c>
      <c r="BC24" s="106">
        <f t="shared" si="53"/>
        <v>8.1194524301987273E-2</v>
      </c>
      <c r="BD24" s="106">
        <f t="shared" si="62"/>
        <v>6.4505737730470414E-2</v>
      </c>
      <c r="BE24" s="248">
        <f t="shared" si="54"/>
        <v>7.2908706428435693E-2</v>
      </c>
      <c r="BF24" s="105" t="e">
        <f t="shared" si="63"/>
        <v>#DIV/0!</v>
      </c>
      <c r="BG24" s="106">
        <f t="shared" si="64"/>
        <v>5.2918035291421597E-2</v>
      </c>
      <c r="BH24" s="106">
        <f t="shared" si="65"/>
        <v>4.1533736252848508E-2</v>
      </c>
      <c r="BI24" s="106">
        <f t="shared" si="66"/>
        <v>3.8393972517176765E-2</v>
      </c>
      <c r="BJ24" s="106">
        <f t="shared" si="67"/>
        <v>3.8536585365853658E-2</v>
      </c>
      <c r="BK24" s="106">
        <f t="shared" si="68"/>
        <v>4.4623674248883131E-2</v>
      </c>
      <c r="BL24" s="106">
        <f t="shared" si="69"/>
        <v>3.8143180512855167E-2</v>
      </c>
      <c r="BM24" s="248">
        <f t="shared" si="70"/>
        <v>3.2258064516129024E-2</v>
      </c>
      <c r="BN24" s="234">
        <f>AO7/I7</f>
        <v>7.6549972820164028E-2</v>
      </c>
      <c r="BO24" s="234">
        <f>AM7/G7</f>
        <v>5.9236921424965797E-2</v>
      </c>
    </row>
    <row r="25" spans="1:73" s="476" customFormat="1" ht="13.5">
      <c r="A25" s="472" t="s">
        <v>41</v>
      </c>
      <c r="B25" s="473">
        <f t="shared" si="7"/>
        <v>0.18535691757325429</v>
      </c>
      <c r="C25" s="474">
        <f t="shared" si="8"/>
        <v>0.18517802962848473</v>
      </c>
      <c r="D25" s="474">
        <f t="shared" si="9"/>
        <v>0.15660807220828177</v>
      </c>
      <c r="E25" s="474">
        <f t="shared" si="10"/>
        <v>0.11945978868376826</v>
      </c>
      <c r="F25" s="474">
        <f t="shared" si="11"/>
        <v>0.16740410728998198</v>
      </c>
      <c r="G25" s="474">
        <f t="shared" si="12"/>
        <v>0.15667299842143811</v>
      </c>
      <c r="H25" s="474">
        <f t="shared" si="55"/>
        <v>0.14366720571653266</v>
      </c>
      <c r="I25" s="475">
        <f t="shared" si="56"/>
        <v>0.17427920913242487</v>
      </c>
      <c r="J25" s="473" t="e">
        <f t="shared" si="13"/>
        <v>#DIV/0!</v>
      </c>
      <c r="K25" s="474">
        <f t="shared" si="14"/>
        <v>0.1703083520522769</v>
      </c>
      <c r="L25" s="474">
        <f t="shared" si="15"/>
        <v>0.13567984118148102</v>
      </c>
      <c r="M25" s="474">
        <f t="shared" si="16"/>
        <v>0.12195437257183292</v>
      </c>
      <c r="N25" s="474">
        <f t="shared" si="17"/>
        <v>0.18607389215934125</v>
      </c>
      <c r="O25" s="474">
        <f t="shared" si="18"/>
        <v>0.17423226498591926</v>
      </c>
      <c r="P25" s="474">
        <f t="shared" si="57"/>
        <v>0.1737007854098423</v>
      </c>
      <c r="Q25" s="475">
        <f t="shared" si="19"/>
        <v>0.19617070770331932</v>
      </c>
      <c r="R25" s="473" t="e">
        <f t="shared" si="20"/>
        <v>#DIV/0!</v>
      </c>
      <c r="S25" s="474">
        <f t="shared" si="21"/>
        <v>0.14843253547977125</v>
      </c>
      <c r="T25" s="474">
        <f t="shared" si="22"/>
        <v>0.23036606338547211</v>
      </c>
      <c r="U25" s="474">
        <f t="shared" si="23"/>
        <v>8.8645314551251297E-2</v>
      </c>
      <c r="V25" s="474">
        <f t="shared" si="24"/>
        <v>0.11977312246418813</v>
      </c>
      <c r="W25" s="474">
        <f t="shared" si="25"/>
        <v>0.1138605090651391</v>
      </c>
      <c r="X25" s="474">
        <f t="shared" si="58"/>
        <v>0.12133477940891661</v>
      </c>
      <c r="Y25" s="475">
        <f t="shared" si="26"/>
        <v>0.12559571433540892</v>
      </c>
      <c r="Z25" s="473" t="e">
        <f t="shared" si="27"/>
        <v>#DIV/0!</v>
      </c>
      <c r="AA25" s="474">
        <f t="shared" si="28"/>
        <v>0.24288498087425123</v>
      </c>
      <c r="AB25" s="474">
        <f t="shared" si="29"/>
        <v>0.18988091392639492</v>
      </c>
      <c r="AC25" s="474">
        <f t="shared" si="30"/>
        <v>0.16472584252332845</v>
      </c>
      <c r="AD25" s="474">
        <f t="shared" si="31"/>
        <v>0.21555366864791975</v>
      </c>
      <c r="AE25" s="474">
        <f t="shared" si="32"/>
        <v>0.21378971598077642</v>
      </c>
      <c r="AF25" s="474">
        <f t="shared" si="59"/>
        <v>0.21461707892325982</v>
      </c>
      <c r="AG25" s="475">
        <f t="shared" si="33"/>
        <v>0.24358003318185095</v>
      </c>
      <c r="AH25" s="473" t="e">
        <f t="shared" si="34"/>
        <v>#DIV/0!</v>
      </c>
      <c r="AI25" s="474">
        <f t="shared" si="35"/>
        <v>0.13697738273841537</v>
      </c>
      <c r="AJ25" s="474">
        <f t="shared" si="36"/>
        <v>0.16364172316503139</v>
      </c>
      <c r="AK25" s="474">
        <f t="shared" si="37"/>
        <v>0.13867603235419326</v>
      </c>
      <c r="AL25" s="474">
        <f t="shared" si="38"/>
        <v>0.11096159109570296</v>
      </c>
      <c r="AM25" s="474">
        <f t="shared" si="39"/>
        <v>0.18688274265448365</v>
      </c>
      <c r="AN25" s="474">
        <f t="shared" si="60"/>
        <v>0.10449469832035281</v>
      </c>
      <c r="AO25" s="475">
        <f t="shared" si="40"/>
        <v>0.10785591766723841</v>
      </c>
      <c r="AP25" s="473" t="e">
        <f t="shared" si="41"/>
        <v>#DIV/0!</v>
      </c>
      <c r="AQ25" s="474">
        <f t="shared" si="42"/>
        <v>0.23381851206401413</v>
      </c>
      <c r="AR25" s="474">
        <f t="shared" si="43"/>
        <v>0.15167019123632808</v>
      </c>
      <c r="AS25" s="474">
        <f t="shared" si="44"/>
        <v>0.12218308364809236</v>
      </c>
      <c r="AT25" s="474">
        <f t="shared" si="45"/>
        <v>0.17478214182463964</v>
      </c>
      <c r="AU25" s="474">
        <f t="shared" si="46"/>
        <v>0.16020542126805154</v>
      </c>
      <c r="AV25" s="474">
        <f t="shared" si="61"/>
        <v>0.16157405707150463</v>
      </c>
      <c r="AW25" s="475">
        <f t="shared" si="47"/>
        <v>0.18573592179540138</v>
      </c>
      <c r="AX25" s="473" t="e">
        <f t="shared" si="48"/>
        <v>#DIV/0!</v>
      </c>
      <c r="AY25" s="474">
        <f t="shared" si="49"/>
        <v>0.18112564635410164</v>
      </c>
      <c r="AZ25" s="474">
        <f t="shared" si="50"/>
        <v>0.14040138980003405</v>
      </c>
      <c r="BA25" s="474">
        <f t="shared" si="51"/>
        <v>0.10117658631487483</v>
      </c>
      <c r="BB25" s="474">
        <f t="shared" si="52"/>
        <v>0.15585292101333362</v>
      </c>
      <c r="BC25" s="474">
        <f t="shared" si="53"/>
        <v>0.12647700319574712</v>
      </c>
      <c r="BD25" s="474">
        <f t="shared" si="62"/>
        <v>0.10539897403213684</v>
      </c>
      <c r="BE25" s="475">
        <f t="shared" si="54"/>
        <v>0.15161549876072988</v>
      </c>
      <c r="BF25" s="473" t="e">
        <f t="shared" si="63"/>
        <v>#DIV/0!</v>
      </c>
      <c r="BG25" s="474">
        <f t="shared" si="64"/>
        <v>0.1748911465892598</v>
      </c>
      <c r="BH25" s="474">
        <f t="shared" si="65"/>
        <v>0.1363717427920341</v>
      </c>
      <c r="BI25" s="474">
        <f t="shared" si="66"/>
        <v>0.10614459712679575</v>
      </c>
      <c r="BJ25" s="474">
        <f t="shared" si="67"/>
        <v>0.15271906052393858</v>
      </c>
      <c r="BK25" s="474">
        <f t="shared" si="68"/>
        <v>0.14268662824404052</v>
      </c>
      <c r="BL25" s="474">
        <f t="shared" si="69"/>
        <v>0.16536031622689956</v>
      </c>
      <c r="BM25" s="475">
        <f t="shared" si="70"/>
        <v>0.17840618630083796</v>
      </c>
      <c r="BN25" s="471">
        <f>Y7/I7</f>
        <v>7.5491666163336371E-2</v>
      </c>
      <c r="BO25" s="471">
        <f>W7/G7</f>
        <v>7.4112168348812568E-2</v>
      </c>
    </row>
    <row r="26" spans="1:73" s="5" customFormat="1" ht="13.5">
      <c r="A26" s="88" t="s">
        <v>42</v>
      </c>
      <c r="B26" s="105">
        <f t="shared" si="7"/>
        <v>1.6122426054421182E-2</v>
      </c>
      <c r="C26" s="106">
        <f t="shared" si="8"/>
        <v>1.6077602572416409E-2</v>
      </c>
      <c r="D26" s="106">
        <f t="shared" si="9"/>
        <v>1.1399721786525562E-2</v>
      </c>
      <c r="E26" s="106">
        <f t="shared" si="10"/>
        <v>1.2531430358143232E-2</v>
      </c>
      <c r="F26" s="106">
        <f t="shared" si="11"/>
        <v>1.3461838050008914E-2</v>
      </c>
      <c r="G26" s="106">
        <f t="shared" si="12"/>
        <v>1.499342022718453E-2</v>
      </c>
      <c r="H26" s="106">
        <f t="shared" si="55"/>
        <v>1.1573947485605803E-2</v>
      </c>
      <c r="I26" s="248">
        <f t="shared" si="56"/>
        <v>1.2339908140032616E-2</v>
      </c>
      <c r="J26" s="105" t="e">
        <f t="shared" si="13"/>
        <v>#DIV/0!</v>
      </c>
      <c r="K26" s="106">
        <f t="shared" si="14"/>
        <v>6.5346130283847259E-3</v>
      </c>
      <c r="L26" s="106">
        <f t="shared" si="15"/>
        <v>5.7813160206839666E-3</v>
      </c>
      <c r="M26" s="106">
        <f t="shared" si="16"/>
        <v>4.3545413103086962E-3</v>
      </c>
      <c r="N26" s="106">
        <f t="shared" si="17"/>
        <v>1.236592148506627E-2</v>
      </c>
      <c r="O26" s="106">
        <f t="shared" si="18"/>
        <v>1.1264583612712887E-2</v>
      </c>
      <c r="P26" s="106">
        <f t="shared" si="57"/>
        <v>1.1857032643201336E-2</v>
      </c>
      <c r="Q26" s="248">
        <f t="shared" si="19"/>
        <v>9.8714622289821363E-3</v>
      </c>
      <c r="R26" s="105" t="e">
        <f t="shared" si="20"/>
        <v>#DIV/0!</v>
      </c>
      <c r="S26" s="106">
        <f t="shared" si="21"/>
        <v>1.0511544164371956E-2</v>
      </c>
      <c r="T26" s="106">
        <f t="shared" si="22"/>
        <v>5.6301695192858894E-3</v>
      </c>
      <c r="U26" s="106">
        <f t="shared" si="23"/>
        <v>5.7096417929108738E-3</v>
      </c>
      <c r="V26" s="106">
        <f t="shared" si="24"/>
        <v>5.0302227374347938E-3</v>
      </c>
      <c r="W26" s="106">
        <f t="shared" si="25"/>
        <v>7.0473828224965071E-3</v>
      </c>
      <c r="X26" s="106">
        <f t="shared" si="58"/>
        <v>7.8824030677460601E-3</v>
      </c>
      <c r="Y26" s="248">
        <f t="shared" si="26"/>
        <v>6.4528472536264665E-3</v>
      </c>
      <c r="Z26" s="105" t="e">
        <f t="shared" si="27"/>
        <v>#DIV/0!</v>
      </c>
      <c r="AA26" s="106">
        <f t="shared" si="28"/>
        <v>5.8219260471046742E-3</v>
      </c>
      <c r="AB26" s="106">
        <f t="shared" si="29"/>
        <v>4.9529470034670635E-3</v>
      </c>
      <c r="AC26" s="106">
        <f t="shared" si="30"/>
        <v>4.902554837003823E-3</v>
      </c>
      <c r="AD26" s="106">
        <f t="shared" si="31"/>
        <v>5.7939163877928183E-3</v>
      </c>
      <c r="AE26" s="106">
        <f t="shared" si="32"/>
        <v>7.7337211430112372E-3</v>
      </c>
      <c r="AF26" s="106">
        <f t="shared" si="59"/>
        <v>6.5980546946572327E-3</v>
      </c>
      <c r="AG26" s="248">
        <f t="shared" si="33"/>
        <v>5.52730289259179E-3</v>
      </c>
      <c r="AH26" s="105" t="e">
        <f t="shared" si="34"/>
        <v>#DIV/0!</v>
      </c>
      <c r="AI26" s="106">
        <f t="shared" si="35"/>
        <v>7.8127211481303256E-3</v>
      </c>
      <c r="AJ26" s="106">
        <f t="shared" si="36"/>
        <v>4.0426159093780271E-3</v>
      </c>
      <c r="AK26" s="106">
        <f t="shared" si="37"/>
        <v>5.1724137931034482E-3</v>
      </c>
      <c r="AL26" s="106">
        <f t="shared" si="38"/>
        <v>4.8353252440470765E-3</v>
      </c>
      <c r="AM26" s="106">
        <f t="shared" si="39"/>
        <v>7.9304484890279046E-3</v>
      </c>
      <c r="AN26" s="106">
        <f t="shared" si="60"/>
        <v>7.1877639110443838E-3</v>
      </c>
      <c r="AO26" s="248">
        <f t="shared" si="40"/>
        <v>7.5986277873070322E-3</v>
      </c>
      <c r="AP26" s="105" t="e">
        <f t="shared" si="41"/>
        <v>#DIV/0!</v>
      </c>
      <c r="AQ26" s="106">
        <f t="shared" si="42"/>
        <v>1.4334454235291229E-2</v>
      </c>
      <c r="AR26" s="106">
        <f t="shared" si="43"/>
        <v>8.0269231643813801E-3</v>
      </c>
      <c r="AS26" s="106">
        <f t="shared" si="44"/>
        <v>6.1324958621567713E-3</v>
      </c>
      <c r="AT26" s="106">
        <f t="shared" si="45"/>
        <v>5.9678685003923503E-3</v>
      </c>
      <c r="AU26" s="106">
        <f t="shared" si="46"/>
        <v>1.482739979921229E-2</v>
      </c>
      <c r="AV26" s="106">
        <f t="shared" si="61"/>
        <v>6.8493150684931503E-3</v>
      </c>
      <c r="AW26" s="248">
        <f t="shared" si="47"/>
        <v>6.0581027123778062E-3</v>
      </c>
      <c r="AX26" s="105" t="e">
        <f t="shared" si="48"/>
        <v>#DIV/0!</v>
      </c>
      <c r="AY26" s="106">
        <f t="shared" si="49"/>
        <v>3.5083530924618696E-2</v>
      </c>
      <c r="AZ26" s="106">
        <f t="shared" si="50"/>
        <v>2.6714775129382615E-2</v>
      </c>
      <c r="BA26" s="106">
        <f t="shared" si="51"/>
        <v>3.0586872291474259E-2</v>
      </c>
      <c r="BB26" s="106">
        <f t="shared" si="52"/>
        <v>2.6157059270557101E-2</v>
      </c>
      <c r="BC26" s="106">
        <f t="shared" si="53"/>
        <v>2.5071654980725791E-2</v>
      </c>
      <c r="BD26" s="106">
        <f t="shared" si="62"/>
        <v>1.573935844102763E-2</v>
      </c>
      <c r="BE26" s="248">
        <f t="shared" si="54"/>
        <v>2.2331121650635E-2</v>
      </c>
      <c r="BF26" s="105" t="e">
        <f t="shared" si="63"/>
        <v>#DIV/0!</v>
      </c>
      <c r="BG26" s="106">
        <f t="shared" si="64"/>
        <v>5.8628065082881372E-3</v>
      </c>
      <c r="BH26" s="106">
        <f t="shared" si="65"/>
        <v>5.3502427424947981E-3</v>
      </c>
      <c r="BI26" s="106">
        <f t="shared" si="66"/>
        <v>4.0404434728294816E-3</v>
      </c>
      <c r="BJ26" s="106">
        <f t="shared" si="67"/>
        <v>7.6603432700993674E-3</v>
      </c>
      <c r="BK26" s="106">
        <f t="shared" si="68"/>
        <v>9.6170241789721393E-3</v>
      </c>
      <c r="BL26" s="106">
        <f t="shared" si="69"/>
        <v>1.0642251427413088E-2</v>
      </c>
      <c r="BM26" s="248">
        <f t="shared" si="70"/>
        <v>7.1343061442391675E-3</v>
      </c>
    </row>
    <row r="27" spans="1:73" s="5" customFormat="1" ht="13.5">
      <c r="A27" s="88" t="s">
        <v>43</v>
      </c>
      <c r="B27" s="105">
        <f t="shared" si="7"/>
        <v>1.087213874031125E-2</v>
      </c>
      <c r="C27" s="106">
        <f t="shared" si="8"/>
        <v>9.5390415262466433E-3</v>
      </c>
      <c r="D27" s="106">
        <f t="shared" si="9"/>
        <v>9.1967799552380956E-3</v>
      </c>
      <c r="E27" s="106">
        <f t="shared" si="10"/>
        <v>4.6070716677306302E-3</v>
      </c>
      <c r="F27" s="106">
        <f t="shared" si="11"/>
        <v>1.1452680402602429E-2</v>
      </c>
      <c r="G27" s="106">
        <f t="shared" si="12"/>
        <v>1.3956121231219929E-2</v>
      </c>
      <c r="H27" s="106">
        <f t="shared" si="55"/>
        <v>1.1810921098203425E-2</v>
      </c>
      <c r="I27" s="248">
        <f t="shared" si="56"/>
        <v>1.1724094465029925E-2</v>
      </c>
      <c r="J27" s="105" t="e">
        <f t="shared" si="13"/>
        <v>#DIV/0!</v>
      </c>
      <c r="K27" s="106">
        <f t="shared" si="14"/>
        <v>1.0049442763349238E-2</v>
      </c>
      <c r="L27" s="106">
        <f t="shared" si="15"/>
        <v>1.0321862361754785E-2</v>
      </c>
      <c r="M27" s="106">
        <f t="shared" si="16"/>
        <v>3.5040449606390288E-3</v>
      </c>
      <c r="N27" s="106">
        <f t="shared" si="17"/>
        <v>1.461230091372025E-2</v>
      </c>
      <c r="O27" s="106">
        <f t="shared" si="18"/>
        <v>1.8532922086630009E-2</v>
      </c>
      <c r="P27" s="106">
        <f t="shared" si="57"/>
        <v>1.6656759457169237E-2</v>
      </c>
      <c r="Q27" s="248">
        <f t="shared" si="19"/>
        <v>1.5245593629775431E-2</v>
      </c>
      <c r="R27" s="105" t="e">
        <f t="shared" si="20"/>
        <v>#DIV/0!</v>
      </c>
      <c r="S27" s="106">
        <f t="shared" si="21"/>
        <v>1.1120525312433807E-2</v>
      </c>
      <c r="T27" s="106">
        <f t="shared" si="22"/>
        <v>7.9846040455327158E-3</v>
      </c>
      <c r="U27" s="106">
        <f t="shared" si="23"/>
        <v>2.6672779178561748E-3</v>
      </c>
      <c r="V27" s="106">
        <f t="shared" si="24"/>
        <v>1.0743562142916286E-2</v>
      </c>
      <c r="W27" s="106">
        <f t="shared" si="25"/>
        <v>1.2933325459162585E-2</v>
      </c>
      <c r="X27" s="106">
        <f t="shared" si="58"/>
        <v>1.1775186892357748E-2</v>
      </c>
      <c r="Y27" s="248">
        <f t="shared" si="26"/>
        <v>1.0488050927053258E-2</v>
      </c>
      <c r="Z27" s="105" t="e">
        <f t="shared" si="27"/>
        <v>#DIV/0!</v>
      </c>
      <c r="AA27" s="106">
        <f t="shared" si="28"/>
        <v>8.2156518391993654E-3</v>
      </c>
      <c r="AB27" s="106">
        <f t="shared" si="29"/>
        <v>7.1494713267437615E-3</v>
      </c>
      <c r="AC27" s="106">
        <f t="shared" si="30"/>
        <v>3.0076347651731318E-3</v>
      </c>
      <c r="AD27" s="106">
        <f t="shared" si="31"/>
        <v>8.3312521852055357E-3</v>
      </c>
      <c r="AE27" s="106">
        <f t="shared" si="32"/>
        <v>1.0998642024058324E-2</v>
      </c>
      <c r="AF27" s="106">
        <f t="shared" si="59"/>
        <v>1.1841412782878194E-2</v>
      </c>
      <c r="AG27" s="248">
        <f t="shared" si="33"/>
        <v>1.1063622592512442E-2</v>
      </c>
      <c r="AH27" s="105" t="e">
        <f t="shared" si="34"/>
        <v>#DIV/0!</v>
      </c>
      <c r="AI27" s="106">
        <f t="shared" si="35"/>
        <v>1.0416961530840433E-2</v>
      </c>
      <c r="AJ27" s="106">
        <f t="shared" si="36"/>
        <v>6.9482460942434836E-3</v>
      </c>
      <c r="AK27" s="106">
        <f t="shared" si="37"/>
        <v>2.5329927628778203E-3</v>
      </c>
      <c r="AL27" s="106">
        <f t="shared" si="38"/>
        <v>8.8495575221238937E-3</v>
      </c>
      <c r="AM27" s="106">
        <f t="shared" si="39"/>
        <v>1.3570425830603649E-2</v>
      </c>
      <c r="AN27" s="106">
        <f t="shared" si="60"/>
        <v>9.3459697851177616E-3</v>
      </c>
      <c r="AO27" s="248">
        <f t="shared" si="40"/>
        <v>7.993138936535164E-3</v>
      </c>
      <c r="AP27" s="105" t="e">
        <f t="shared" si="41"/>
        <v>#DIV/0!</v>
      </c>
      <c r="AQ27" s="106">
        <f t="shared" si="42"/>
        <v>1.1069929554993741E-2</v>
      </c>
      <c r="AR27" s="106">
        <f t="shared" si="43"/>
        <v>1.0369056552288697E-2</v>
      </c>
      <c r="AS27" s="106">
        <f t="shared" si="44"/>
        <v>3.6497899248822308E-3</v>
      </c>
      <c r="AT27" s="106">
        <f t="shared" si="45"/>
        <v>1.1853136744723908E-2</v>
      </c>
      <c r="AU27" s="106">
        <f t="shared" si="46"/>
        <v>1.4866012819522739E-2</v>
      </c>
      <c r="AV27" s="106">
        <f t="shared" si="61"/>
        <v>1.2137794263469094E-2</v>
      </c>
      <c r="AW27" s="248">
        <f t="shared" si="47"/>
        <v>1.1789205562439764E-2</v>
      </c>
      <c r="AX27" s="105" t="e">
        <f t="shared" si="48"/>
        <v>#DIV/0!</v>
      </c>
      <c r="AY27" s="106">
        <f t="shared" si="49"/>
        <v>9.0069071040623314E-3</v>
      </c>
      <c r="AZ27" s="106">
        <f t="shared" si="50"/>
        <v>9.9861505940666267E-3</v>
      </c>
      <c r="BA27" s="106">
        <f t="shared" si="51"/>
        <v>7.4704760447463475E-3</v>
      </c>
      <c r="BB27" s="106">
        <f t="shared" si="52"/>
        <v>1.0830574318040508E-2</v>
      </c>
      <c r="BC27" s="106">
        <f t="shared" si="53"/>
        <v>1.1954782563448806E-2</v>
      </c>
      <c r="BD27" s="106">
        <f t="shared" si="62"/>
        <v>8.9261282355915933E-3</v>
      </c>
      <c r="BE27" s="248">
        <f t="shared" si="54"/>
        <v>1.060960767902702E-2</v>
      </c>
      <c r="BF27" s="105" t="e">
        <f t="shared" si="63"/>
        <v>#DIV/0!</v>
      </c>
      <c r="BG27" s="106">
        <f t="shared" si="64"/>
        <v>9.013826292872968E-3</v>
      </c>
      <c r="BH27" s="106">
        <f t="shared" si="65"/>
        <v>9.3332012285742595E-3</v>
      </c>
      <c r="BI27" s="106">
        <f t="shared" si="66"/>
        <v>4.9773579013116806E-3</v>
      </c>
      <c r="BJ27" s="106">
        <f t="shared" si="67"/>
        <v>1.3640469738030713E-2</v>
      </c>
      <c r="BK27" s="106">
        <f t="shared" si="68"/>
        <v>1.5772601711966715E-2</v>
      </c>
      <c r="BL27" s="106">
        <f t="shared" si="69"/>
        <v>1.4831582148045541E-2</v>
      </c>
      <c r="BM27" s="248">
        <f t="shared" si="70"/>
        <v>1.242436988384508E-2</v>
      </c>
      <c r="BO27" s="258">
        <f>Regiuni!I23-BE22</f>
        <v>2.359332151570449E-2</v>
      </c>
    </row>
    <row r="28" spans="1:73" s="257" customFormat="1" ht="13.5">
      <c r="A28" s="253" t="s">
        <v>44</v>
      </c>
      <c r="B28" s="254">
        <f t="shared" si="7"/>
        <v>9.023477667268659E-2</v>
      </c>
      <c r="C28" s="255">
        <f t="shared" si="8"/>
        <v>0.10253209640513543</v>
      </c>
      <c r="D28" s="255">
        <f t="shared" si="9"/>
        <v>7.8366809902524842E-2</v>
      </c>
      <c r="E28" s="255">
        <f t="shared" si="10"/>
        <v>7.7790950662480304E-2</v>
      </c>
      <c r="F28" s="255">
        <f t="shared" si="11"/>
        <v>8.8171666540860102E-2</v>
      </c>
      <c r="G28" s="255">
        <f t="shared" si="12"/>
        <v>7.9742177948569817E-2</v>
      </c>
      <c r="H28" s="255">
        <f t="shared" si="55"/>
        <v>8.8042207344098691E-2</v>
      </c>
      <c r="I28" s="256">
        <f t="shared" si="56"/>
        <v>0.10419068427534882</v>
      </c>
      <c r="J28" s="254" t="e">
        <f t="shared" si="13"/>
        <v>#DIV/0!</v>
      </c>
      <c r="K28" s="255">
        <f t="shared" si="14"/>
        <v>8.9931374187040933E-2</v>
      </c>
      <c r="L28" s="255">
        <f t="shared" si="15"/>
        <v>6.7712490191212671E-2</v>
      </c>
      <c r="M28" s="255">
        <f t="shared" si="16"/>
        <v>6.5086784647520296E-2</v>
      </c>
      <c r="N28" s="255">
        <f t="shared" si="17"/>
        <v>7.240420383545812E-2</v>
      </c>
      <c r="O28" s="255">
        <f t="shared" si="18"/>
        <v>6.9163202360198475E-2</v>
      </c>
      <c r="P28" s="255">
        <f t="shared" si="57"/>
        <v>7.1686038423109513E-2</v>
      </c>
      <c r="Q28" s="256">
        <f t="shared" si="19"/>
        <v>7.7438787987235691E-2</v>
      </c>
      <c r="R28" s="254" t="e">
        <f t="shared" si="20"/>
        <v>#DIV/0!</v>
      </c>
      <c r="S28" s="255">
        <f t="shared" si="21"/>
        <v>9.8866765515780552E-2</v>
      </c>
      <c r="T28" s="255">
        <f t="shared" si="22"/>
        <v>0.152055523708132</v>
      </c>
      <c r="U28" s="255">
        <f t="shared" si="23"/>
        <v>0.14865906770301524</v>
      </c>
      <c r="V28" s="255">
        <f t="shared" si="24"/>
        <v>0.1440755154425768</v>
      </c>
      <c r="W28" s="255">
        <f t="shared" si="25"/>
        <v>8.2639422035866869E-2</v>
      </c>
      <c r="X28" s="255">
        <f t="shared" si="58"/>
        <v>0.1410311035364295</v>
      </c>
      <c r="Y28" s="256">
        <f t="shared" si="26"/>
        <v>0.19495947403207295</v>
      </c>
      <c r="Z28" s="254" t="e">
        <f t="shared" si="27"/>
        <v>#DIV/0!</v>
      </c>
      <c r="AA28" s="255">
        <f t="shared" si="28"/>
        <v>0.11903673587220633</v>
      </c>
      <c r="AB28" s="255">
        <f t="shared" si="29"/>
        <v>5.1424510627301509E-2</v>
      </c>
      <c r="AC28" s="255">
        <f t="shared" si="30"/>
        <v>5.1757758706166203E-2</v>
      </c>
      <c r="AD28" s="255">
        <f t="shared" si="31"/>
        <v>5.5032216173018338E-2</v>
      </c>
      <c r="AE28" s="255">
        <f t="shared" si="32"/>
        <v>9.6551126349548766E-2</v>
      </c>
      <c r="AF28" s="255">
        <f t="shared" si="59"/>
        <v>6.4138549402569051E-2</v>
      </c>
      <c r="AG28" s="256">
        <f t="shared" si="33"/>
        <v>6.8653971001947617E-2</v>
      </c>
      <c r="AH28" s="254" t="e">
        <f t="shared" si="34"/>
        <v>#DIV/0!</v>
      </c>
      <c r="AI28" s="255">
        <f t="shared" si="35"/>
        <v>0.12205961445919553</v>
      </c>
      <c r="AJ28" s="255">
        <f t="shared" si="36"/>
        <v>0.24299911567776983</v>
      </c>
      <c r="AK28" s="255">
        <f t="shared" si="37"/>
        <v>0.27390378884631755</v>
      </c>
      <c r="AL28" s="255">
        <f t="shared" si="38"/>
        <v>0.37384818903384731</v>
      </c>
      <c r="AM28" s="255">
        <f t="shared" si="39"/>
        <v>0.15252567544270126</v>
      </c>
      <c r="AN28" s="255">
        <f t="shared" si="60"/>
        <v>0.40487942197616594</v>
      </c>
      <c r="AO28" s="256">
        <f t="shared" si="40"/>
        <v>0.41662092624356778</v>
      </c>
      <c r="AP28" s="254" t="e">
        <f t="shared" si="41"/>
        <v>#DIV/0!</v>
      </c>
      <c r="AQ28" s="255">
        <f t="shared" si="42"/>
        <v>0.10004663606686139</v>
      </c>
      <c r="AR28" s="255">
        <f t="shared" si="43"/>
        <v>0.1504650158037156</v>
      </c>
      <c r="AS28" s="255">
        <f t="shared" si="44"/>
        <v>0.14688282476764422</v>
      </c>
      <c r="AT28" s="255">
        <f t="shared" si="45"/>
        <v>0.16325940610415893</v>
      </c>
      <c r="AU28" s="255">
        <f t="shared" si="46"/>
        <v>0.12960460267202095</v>
      </c>
      <c r="AV28" s="255">
        <f t="shared" si="61"/>
        <v>0.20566307980462006</v>
      </c>
      <c r="AW28" s="256">
        <f t="shared" si="47"/>
        <v>0.21217127908577724</v>
      </c>
      <c r="AX28" s="254" t="e">
        <f t="shared" si="48"/>
        <v>#DIV/0!</v>
      </c>
      <c r="AY28" s="255">
        <f t="shared" si="49"/>
        <v>7.4605405229431959E-2</v>
      </c>
      <c r="AZ28" s="255">
        <f t="shared" si="50"/>
        <v>1.2932186505333241E-2</v>
      </c>
      <c r="BA28" s="255">
        <f t="shared" si="51"/>
        <v>1.2563734035751173E-2</v>
      </c>
      <c r="BB28" s="255">
        <f t="shared" si="52"/>
        <v>1.5082026454660922E-2</v>
      </c>
      <c r="BC28" s="255">
        <f t="shared" si="53"/>
        <v>4.2715474440527458E-2</v>
      </c>
      <c r="BD28" s="255">
        <f t="shared" si="62"/>
        <v>1.130920011222606E-2</v>
      </c>
      <c r="BE28" s="256">
        <f t="shared" si="54"/>
        <v>1.4689292948896787E-2</v>
      </c>
      <c r="BF28" s="254" t="e">
        <f t="shared" si="63"/>
        <v>#DIV/0!</v>
      </c>
      <c r="BG28" s="255">
        <f t="shared" si="64"/>
        <v>0.20491177144603165</v>
      </c>
      <c r="BH28" s="255">
        <f t="shared" si="65"/>
        <v>8.3800653918557413E-2</v>
      </c>
      <c r="BI28" s="255">
        <f t="shared" si="66"/>
        <v>8.3561055590256103E-2</v>
      </c>
      <c r="BJ28" s="255">
        <f t="shared" si="67"/>
        <v>9.5248419150858188E-2</v>
      </c>
      <c r="BK28" s="255">
        <f t="shared" si="68"/>
        <v>0.12554990962725507</v>
      </c>
      <c r="BL28" s="255">
        <f t="shared" si="69"/>
        <v>0.10777391128078651</v>
      </c>
      <c r="BM28" s="256">
        <f t="shared" si="70"/>
        <v>0.11801533633157535</v>
      </c>
    </row>
    <row r="29" spans="1:73" s="5" customFormat="1" ht="13.5">
      <c r="A29" s="88" t="s">
        <v>45</v>
      </c>
      <c r="B29" s="105">
        <f t="shared" si="7"/>
        <v>3.5137867567637628E-2</v>
      </c>
      <c r="C29" s="106">
        <f t="shared" si="8"/>
        <v>3.4982645597223298E-2</v>
      </c>
      <c r="D29" s="106">
        <f t="shared" si="9"/>
        <v>3.9490578071354553E-2</v>
      </c>
      <c r="E29" s="106">
        <f t="shared" si="10"/>
        <v>4.6373620646976824E-2</v>
      </c>
      <c r="F29" s="106">
        <f t="shared" si="11"/>
        <v>4.9575282382208916E-2</v>
      </c>
      <c r="G29" s="106">
        <f t="shared" si="12"/>
        <v>5.5827402784221387E-2</v>
      </c>
      <c r="H29" s="106">
        <f t="shared" si="55"/>
        <v>5.2014405912361422E-2</v>
      </c>
      <c r="I29" s="248">
        <f t="shared" si="56"/>
        <v>5.8787227840555484E-2</v>
      </c>
      <c r="J29" s="105" t="e">
        <f t="shared" si="13"/>
        <v>#DIV/0!</v>
      </c>
      <c r="K29" s="106">
        <f t="shared" si="14"/>
        <v>3.1522082165333136E-2</v>
      </c>
      <c r="L29" s="106">
        <f t="shared" si="15"/>
        <v>3.804803455375886E-2</v>
      </c>
      <c r="M29" s="106">
        <f t="shared" si="16"/>
        <v>5.2111612336959844E-2</v>
      </c>
      <c r="N29" s="106">
        <f t="shared" si="17"/>
        <v>4.8307992343529921E-2</v>
      </c>
      <c r="O29" s="106">
        <f t="shared" si="18"/>
        <v>5.8408207053774981E-2</v>
      </c>
      <c r="P29" s="106">
        <f t="shared" si="57"/>
        <v>5.9076479441486342E-2</v>
      </c>
      <c r="Q29" s="248">
        <f t="shared" si="19"/>
        <v>6.3881184575467473E-2</v>
      </c>
      <c r="R29" s="105" t="e">
        <f t="shared" si="20"/>
        <v>#DIV/0!</v>
      </c>
      <c r="S29" s="106">
        <f t="shared" si="21"/>
        <v>3.4341241262444394E-2</v>
      </c>
      <c r="T29" s="106">
        <f t="shared" si="22"/>
        <v>3.0791908934567191E-2</v>
      </c>
      <c r="U29" s="106">
        <f t="shared" si="23"/>
        <v>3.684177624038841E-2</v>
      </c>
      <c r="V29" s="106">
        <f t="shared" si="24"/>
        <v>3.3286412188457397E-2</v>
      </c>
      <c r="W29" s="106">
        <f t="shared" si="25"/>
        <v>4.3288253705781619E-2</v>
      </c>
      <c r="X29" s="106">
        <f t="shared" si="58"/>
        <v>4.3207963744819305E-2</v>
      </c>
      <c r="Y29" s="248">
        <f t="shared" si="26"/>
        <v>4.162173444185481E-2</v>
      </c>
      <c r="Z29" s="105" t="e">
        <f t="shared" si="27"/>
        <v>#DIV/0!</v>
      </c>
      <c r="AA29" s="106">
        <f t="shared" si="28"/>
        <v>2.6499386532585947E-2</v>
      </c>
      <c r="AB29" s="106">
        <f t="shared" si="29"/>
        <v>3.3830781488898939E-2</v>
      </c>
      <c r="AC29" s="106">
        <f t="shared" si="30"/>
        <v>3.700602628650751E-2</v>
      </c>
      <c r="AD29" s="106">
        <f t="shared" si="31"/>
        <v>5.0397083062784086E-2</v>
      </c>
      <c r="AE29" s="106">
        <f t="shared" si="32"/>
        <v>5.2787703094451549E-2</v>
      </c>
      <c r="AF29" s="106">
        <f t="shared" si="59"/>
        <v>4.6751651950178351E-2</v>
      </c>
      <c r="AG29" s="248">
        <f t="shared" si="33"/>
        <v>4.5868498881915881E-2</v>
      </c>
      <c r="AH29" s="105" t="e">
        <f t="shared" si="34"/>
        <v>#DIV/0!</v>
      </c>
      <c r="AI29" s="106">
        <f t="shared" si="35"/>
        <v>2.943923910889688E-2</v>
      </c>
      <c r="AJ29" s="106">
        <f t="shared" si="36"/>
        <v>2.669810923485072E-2</v>
      </c>
      <c r="AK29" s="106">
        <f t="shared" si="37"/>
        <v>2.8246062154108128E-2</v>
      </c>
      <c r="AL29" s="106">
        <f t="shared" si="38"/>
        <v>2.846455615363562E-2</v>
      </c>
      <c r="AM29" s="106">
        <f t="shared" si="39"/>
        <v>4.4775016624387362E-2</v>
      </c>
      <c r="AN29" s="106">
        <f t="shared" si="60"/>
        <v>3.1340902693065588E-2</v>
      </c>
      <c r="AO29" s="248">
        <f t="shared" si="40"/>
        <v>3.3001715265866212E-2</v>
      </c>
      <c r="AP29" s="105" t="e">
        <f t="shared" si="41"/>
        <v>#DIV/0!</v>
      </c>
      <c r="AQ29" s="106">
        <f t="shared" si="42"/>
        <v>3.006799047642424E-2</v>
      </c>
      <c r="AR29" s="106">
        <f t="shared" si="43"/>
        <v>3.2607954157855244E-2</v>
      </c>
      <c r="AS29" s="106">
        <f t="shared" si="44"/>
        <v>3.2529813690956165E-2</v>
      </c>
      <c r="AT29" s="106">
        <f t="shared" si="45"/>
        <v>2.7196134308016349E-2</v>
      </c>
      <c r="AU29" s="106">
        <f t="shared" si="46"/>
        <v>3.3554714649779903E-2</v>
      </c>
      <c r="AV29" s="106">
        <f t="shared" si="61"/>
        <v>2.7654339123728375E-2</v>
      </c>
      <c r="AW29" s="248">
        <f t="shared" si="47"/>
        <v>3.1478039377667633E-2</v>
      </c>
      <c r="AX29" s="105" t="e">
        <f t="shared" si="48"/>
        <v>#DIV/0!</v>
      </c>
      <c r="AY29" s="106">
        <f t="shared" si="49"/>
        <v>4.5701914781636752E-2</v>
      </c>
      <c r="AZ29" s="106">
        <f t="shared" si="50"/>
        <v>5.4109871953738134E-2</v>
      </c>
      <c r="BA29" s="106">
        <f t="shared" si="51"/>
        <v>5.8386661347527423E-2</v>
      </c>
      <c r="BB29" s="106">
        <f t="shared" si="52"/>
        <v>6.7560888766069166E-2</v>
      </c>
      <c r="BC29" s="106">
        <f t="shared" si="53"/>
        <v>6.6633711879767077E-2</v>
      </c>
      <c r="BD29" s="106">
        <f t="shared" si="62"/>
        <v>6.0941521217306373E-2</v>
      </c>
      <c r="BE29" s="248">
        <f t="shared" si="54"/>
        <v>7.8512714143043713E-2</v>
      </c>
      <c r="BF29" s="105" t="e">
        <f t="shared" si="63"/>
        <v>#DIV/0!</v>
      </c>
      <c r="BG29" s="106">
        <f t="shared" si="64"/>
        <v>2.9428615079061953E-2</v>
      </c>
      <c r="BH29" s="106">
        <f t="shared" si="65"/>
        <v>3.2933716437134643E-2</v>
      </c>
      <c r="BI29" s="106">
        <f t="shared" si="66"/>
        <v>4.1887882573391634E-2</v>
      </c>
      <c r="BJ29" s="106">
        <f t="shared" si="67"/>
        <v>4.0632339656729903E-2</v>
      </c>
      <c r="BK29" s="106">
        <f t="shared" si="68"/>
        <v>5.0335913787811618E-2</v>
      </c>
      <c r="BL29" s="106">
        <f t="shared" si="69"/>
        <v>4.7434034933612625E-2</v>
      </c>
      <c r="BM29" s="248">
        <f t="shared" si="70"/>
        <v>5.5181674054421322E-2</v>
      </c>
    </row>
    <row r="30" spans="1:73" s="5" customFormat="1" ht="13.5">
      <c r="A30" s="88" t="s">
        <v>46</v>
      </c>
      <c r="B30" s="105">
        <f t="shared" si="7"/>
        <v>0.1092381207496954</v>
      </c>
      <c r="C30" s="106">
        <f t="shared" si="8"/>
        <v>0.11030881764941082</v>
      </c>
      <c r="D30" s="106">
        <f t="shared" si="9"/>
        <v>0.11076980764434206</v>
      </c>
      <c r="E30" s="106">
        <f t="shared" si="10"/>
        <v>0.10354430214833826</v>
      </c>
      <c r="F30" s="106">
        <f t="shared" si="11"/>
        <v>0.11036555105685546</v>
      </c>
      <c r="G30" s="106">
        <f t="shared" si="12"/>
        <v>0.10513338993980456</v>
      </c>
      <c r="H30" s="106">
        <f t="shared" si="55"/>
        <v>0.11412623141645116</v>
      </c>
      <c r="I30" s="248">
        <f t="shared" si="56"/>
        <v>0.1022447655837625</v>
      </c>
      <c r="J30" s="105" t="e">
        <f t="shared" si="13"/>
        <v>#DIV/0!</v>
      </c>
      <c r="K30" s="106">
        <f t="shared" si="14"/>
        <v>8.681876968583116E-2</v>
      </c>
      <c r="L30" s="106">
        <f t="shared" si="15"/>
        <v>9.7068430124546454E-2</v>
      </c>
      <c r="M30" s="106">
        <f t="shared" si="16"/>
        <v>9.2921829179509155E-2</v>
      </c>
      <c r="N30" s="106">
        <f t="shared" si="17"/>
        <v>0.10708945790747228</v>
      </c>
      <c r="O30" s="106">
        <f t="shared" si="18"/>
        <v>0.10592731661526082</v>
      </c>
      <c r="P30" s="106">
        <f t="shared" si="57"/>
        <v>0.12808757130028964</v>
      </c>
      <c r="Q30" s="248">
        <f t="shared" si="19"/>
        <v>9.9531776564969726E-2</v>
      </c>
      <c r="R30" s="105" t="e">
        <f t="shared" si="20"/>
        <v>#DIV/0!</v>
      </c>
      <c r="S30" s="106">
        <f t="shared" si="21"/>
        <v>0.16323342512179626</v>
      </c>
      <c r="T30" s="106">
        <f t="shared" si="22"/>
        <v>0.12347473589386618</v>
      </c>
      <c r="U30" s="106">
        <f t="shared" si="23"/>
        <v>0.12984225551688924</v>
      </c>
      <c r="V30" s="106">
        <f t="shared" si="24"/>
        <v>0.13124120228533576</v>
      </c>
      <c r="W30" s="106">
        <f t="shared" si="25"/>
        <v>0.12882143349278533</v>
      </c>
      <c r="X30" s="106">
        <f t="shared" si="58"/>
        <v>0.14124414145717937</v>
      </c>
      <c r="Y30" s="248">
        <f t="shared" si="26"/>
        <v>0.12173444185480227</v>
      </c>
      <c r="Z30" s="105" t="e">
        <f t="shared" si="27"/>
        <v>#DIV/0!</v>
      </c>
      <c r="AA30" s="106">
        <f t="shared" si="28"/>
        <v>0.12657877643322829</v>
      </c>
      <c r="AB30" s="106">
        <f t="shared" si="29"/>
        <v>0.11278721708982062</v>
      </c>
      <c r="AC30" s="106">
        <f t="shared" si="30"/>
        <v>0.10847315713514527</v>
      </c>
      <c r="AD30" s="106">
        <f t="shared" si="31"/>
        <v>0.10936516657509616</v>
      </c>
      <c r="AE30" s="106">
        <f t="shared" si="32"/>
        <v>0.11422407566141131</v>
      </c>
      <c r="AF30" s="106">
        <f t="shared" si="59"/>
        <v>0.13575229518741594</v>
      </c>
      <c r="AG30" s="248">
        <f t="shared" si="33"/>
        <v>0.11204284786842672</v>
      </c>
      <c r="AH30" s="105" t="e">
        <f t="shared" si="34"/>
        <v>#DIV/0!</v>
      </c>
      <c r="AI30" s="106">
        <f t="shared" si="35"/>
        <v>0.15435785659693718</v>
      </c>
      <c r="AJ30" s="106">
        <f t="shared" si="36"/>
        <v>0.11119299279909042</v>
      </c>
      <c r="AK30" s="106">
        <f t="shared" si="37"/>
        <v>0.10655598126862495</v>
      </c>
      <c r="AL30" s="106">
        <f t="shared" si="38"/>
        <v>0.12202353799835783</v>
      </c>
      <c r="AM30" s="106">
        <f t="shared" si="39"/>
        <v>0.13678792207472354</v>
      </c>
      <c r="AN30" s="106">
        <f t="shared" si="60"/>
        <v>0.13011166369522378</v>
      </c>
      <c r="AO30" s="248">
        <f t="shared" si="40"/>
        <v>0.10917667238421955</v>
      </c>
      <c r="AP30" s="105" t="e">
        <f t="shared" si="41"/>
        <v>#DIV/0!</v>
      </c>
      <c r="AQ30" s="106">
        <f t="shared" si="42"/>
        <v>0.13890184335190592</v>
      </c>
      <c r="AR30" s="106">
        <f t="shared" si="43"/>
        <v>0.13152329626850398</v>
      </c>
      <c r="AS30" s="106">
        <f t="shared" si="44"/>
        <v>0.11668717905190341</v>
      </c>
      <c r="AT30" s="106">
        <f t="shared" si="45"/>
        <v>0.12546978895634575</v>
      </c>
      <c r="AU30" s="106">
        <f t="shared" si="46"/>
        <v>0.11985481504363267</v>
      </c>
      <c r="AV30" s="106">
        <f t="shared" si="61"/>
        <v>0.13437878732234013</v>
      </c>
      <c r="AW30" s="248">
        <f t="shared" si="47"/>
        <v>0.11309032080407544</v>
      </c>
      <c r="AX30" s="105" t="e">
        <f t="shared" si="48"/>
        <v>#DIV/0!</v>
      </c>
      <c r="AY30" s="106">
        <f t="shared" si="49"/>
        <v>8.7969267998893111E-2</v>
      </c>
      <c r="AZ30" s="106">
        <f t="shared" si="50"/>
        <v>9.7450008504021204E-2</v>
      </c>
      <c r="BA30" s="106">
        <f t="shared" si="51"/>
        <v>8.5973320509107207E-2</v>
      </c>
      <c r="BB30" s="106">
        <f t="shared" si="52"/>
        <v>8.9657811246153768E-2</v>
      </c>
      <c r="BC30" s="106">
        <f t="shared" si="53"/>
        <v>7.6645896478607575E-2</v>
      </c>
      <c r="BD30" s="106">
        <f t="shared" si="62"/>
        <v>7.7855096760338471E-2</v>
      </c>
      <c r="BE30" s="248">
        <f t="shared" si="54"/>
        <v>7.9066645641529501E-2</v>
      </c>
      <c r="BF30" s="105" t="e">
        <f t="shared" si="63"/>
        <v>#DIV/0!</v>
      </c>
      <c r="BG30" s="106">
        <f t="shared" si="64"/>
        <v>0.14546253151019786</v>
      </c>
      <c r="BH30" s="106">
        <f t="shared" si="65"/>
        <v>0.16021004656692758</v>
      </c>
      <c r="BI30" s="106">
        <f t="shared" si="66"/>
        <v>0.14855949406620864</v>
      </c>
      <c r="BJ30" s="106">
        <f t="shared" si="67"/>
        <v>0.15009936766034326</v>
      </c>
      <c r="BK30" s="106">
        <f t="shared" si="68"/>
        <v>0.1436074071547932</v>
      </c>
      <c r="BL30" s="106">
        <f t="shared" si="69"/>
        <v>0.15956620156086354</v>
      </c>
      <c r="BM30" s="248">
        <f t="shared" si="70"/>
        <v>0.14990131685378713</v>
      </c>
    </row>
    <row r="31" spans="1:73" s="5" customFormat="1" ht="14.25" thickBot="1">
      <c r="A31" s="89" t="s">
        <v>47</v>
      </c>
      <c r="B31" s="107">
        <f t="shared" si="7"/>
        <v>1.3962169588773578E-2</v>
      </c>
      <c r="C31" s="108">
        <f t="shared" si="8"/>
        <v>1.5938162550106008E-2</v>
      </c>
      <c r="D31" s="108">
        <f t="shared" si="9"/>
        <v>1.7849520324481945E-2</v>
      </c>
      <c r="E31" s="108">
        <f t="shared" si="10"/>
        <v>2.3939184699766795E-2</v>
      </c>
      <c r="F31" s="108">
        <f t="shared" si="11"/>
        <v>2.2910178929059551E-2</v>
      </c>
      <c r="G31" s="108">
        <f t="shared" si="12"/>
        <v>1.9362914591339212E-2</v>
      </c>
      <c r="H31" s="108">
        <f t="shared" si="55"/>
        <v>1.9714381694179037E-2</v>
      </c>
      <c r="I31" s="252">
        <f t="shared" si="56"/>
        <v>2.4895154110983021E-2</v>
      </c>
      <c r="J31" s="107" t="e">
        <f t="shared" si="13"/>
        <v>#DIV/0!</v>
      </c>
      <c r="K31" s="108">
        <f t="shared" si="14"/>
        <v>1.2320468313933701E-2</v>
      </c>
      <c r="L31" s="108">
        <f t="shared" si="15"/>
        <v>1.551968128986392E-2</v>
      </c>
      <c r="M31" s="108">
        <f t="shared" si="16"/>
        <v>1.8738135575922105E-2</v>
      </c>
      <c r="N31" s="108">
        <f t="shared" si="17"/>
        <v>2.3048864169886961E-2</v>
      </c>
      <c r="O31" s="108">
        <f t="shared" si="18"/>
        <v>1.7721603862142953E-2</v>
      </c>
      <c r="P31" s="108">
        <f t="shared" si="57"/>
        <v>2.1943415078351271E-2</v>
      </c>
      <c r="Q31" s="252">
        <f t="shared" si="19"/>
        <v>2.5641943276371117E-2</v>
      </c>
      <c r="R31" s="107" t="e">
        <f t="shared" si="20"/>
        <v>#DIV/0!</v>
      </c>
      <c r="S31" s="108">
        <f t="shared" si="21"/>
        <v>1.07233636941326E-2</v>
      </c>
      <c r="T31" s="108">
        <f t="shared" si="22"/>
        <v>1.0359511915486036E-2</v>
      </c>
      <c r="U31" s="108">
        <f t="shared" si="23"/>
        <v>1.377398987267915E-2</v>
      </c>
      <c r="V31" s="108">
        <f t="shared" si="24"/>
        <v>1.703651569098286E-2</v>
      </c>
      <c r="W31" s="108">
        <f t="shared" si="25"/>
        <v>1.6220791747869057E-2</v>
      </c>
      <c r="X31" s="108">
        <f t="shared" si="58"/>
        <v>2.6958980516713794E-2</v>
      </c>
      <c r="Y31" s="252">
        <f t="shared" si="26"/>
        <v>2.798552892475737E-2</v>
      </c>
      <c r="Z31" s="107" t="e">
        <f t="shared" si="27"/>
        <v>#DIV/0!</v>
      </c>
      <c r="AA31" s="108">
        <f t="shared" si="28"/>
        <v>1.3640628383092358E-2</v>
      </c>
      <c r="AB31" s="108">
        <f t="shared" si="29"/>
        <v>1.2274694747722721E-2</v>
      </c>
      <c r="AC31" s="108">
        <f t="shared" si="30"/>
        <v>1.536868314071985E-2</v>
      </c>
      <c r="AD31" s="108">
        <f t="shared" si="31"/>
        <v>1.5673542780080919E-2</v>
      </c>
      <c r="AE31" s="108">
        <f t="shared" si="32"/>
        <v>1.3974631853685313E-2</v>
      </c>
      <c r="AF31" s="108">
        <f t="shared" si="59"/>
        <v>1.52232812895932E-2</v>
      </c>
      <c r="AG31" s="252">
        <f t="shared" si="33"/>
        <v>2.0026329077400273E-2</v>
      </c>
      <c r="AH31" s="107" t="e">
        <f t="shared" si="34"/>
        <v>#DIV/0!</v>
      </c>
      <c r="AI31" s="108">
        <f t="shared" si="35"/>
        <v>8.4920882044894844E-3</v>
      </c>
      <c r="AJ31" s="108">
        <f t="shared" si="36"/>
        <v>9.2222175432686241E-3</v>
      </c>
      <c r="AK31" s="108">
        <f t="shared" si="37"/>
        <v>1.0727969348659003E-2</v>
      </c>
      <c r="AL31" s="108">
        <f t="shared" si="38"/>
        <v>1.4027004835325246E-2</v>
      </c>
      <c r="AM31" s="108">
        <f t="shared" si="39"/>
        <v>2.3668201857005636E-2</v>
      </c>
      <c r="AN31" s="108">
        <f t="shared" si="60"/>
        <v>2.1131650558318477E-2</v>
      </c>
      <c r="AO31" s="252">
        <f t="shared" si="40"/>
        <v>2.7032590051457979E-2</v>
      </c>
      <c r="AP31" s="107" t="e">
        <f t="shared" si="41"/>
        <v>#DIV/0!</v>
      </c>
      <c r="AQ31" s="108">
        <f t="shared" si="42"/>
        <v>2.0323507032227975E-2</v>
      </c>
      <c r="AR31" s="108">
        <f t="shared" si="43"/>
        <v>2.783273074561703E-2</v>
      </c>
      <c r="AS31" s="108">
        <f t="shared" si="44"/>
        <v>3.20205406781819E-2</v>
      </c>
      <c r="AT31" s="108">
        <f t="shared" si="45"/>
        <v>2.5771279890967658E-2</v>
      </c>
      <c r="AU31" s="108">
        <f t="shared" si="46"/>
        <v>2.2936134064406512E-2</v>
      </c>
      <c r="AV31" s="108">
        <f t="shared" si="61"/>
        <v>2.3981784127217302E-2</v>
      </c>
      <c r="AW31" s="252">
        <f t="shared" si="47"/>
        <v>2.5987883794575246E-2</v>
      </c>
      <c r="AX31" s="107" t="e">
        <f t="shared" si="48"/>
        <v>#DIV/0!</v>
      </c>
      <c r="AY31" s="108">
        <f t="shared" si="49"/>
        <v>1.8214570571287496E-2</v>
      </c>
      <c r="AZ31" s="108">
        <f t="shared" si="50"/>
        <v>2.2869742692616084E-2</v>
      </c>
      <c r="BA31" s="108">
        <f t="shared" si="51"/>
        <v>2.9772606797204171E-2</v>
      </c>
      <c r="BB31" s="108">
        <f t="shared" si="52"/>
        <v>2.736872312949392E-2</v>
      </c>
      <c r="BC31" s="108">
        <f t="shared" si="53"/>
        <v>2.1411939172401237E-2</v>
      </c>
      <c r="BD31" s="108">
        <f t="shared" si="62"/>
        <v>1.6788879921580308E-2</v>
      </c>
      <c r="BE31" s="252">
        <f t="shared" si="54"/>
        <v>2.5371679948892743E-2</v>
      </c>
      <c r="BF31" s="107" t="e">
        <f t="shared" si="63"/>
        <v>#DIV/0!</v>
      </c>
      <c r="BG31" s="108">
        <f t="shared" si="64"/>
        <v>2.8110915896417385E-2</v>
      </c>
      <c r="BH31" s="108">
        <f t="shared" si="65"/>
        <v>2.5284850886753193E-2</v>
      </c>
      <c r="BI31" s="108">
        <f t="shared" si="66"/>
        <v>4.7411773891317927E-2</v>
      </c>
      <c r="BJ31" s="108">
        <f t="shared" si="67"/>
        <v>3.0153568202348692E-2</v>
      </c>
      <c r="BK31" s="108">
        <f t="shared" si="68"/>
        <v>2.1604201480066844E-2</v>
      </c>
      <c r="BL31" s="108">
        <f t="shared" si="69"/>
        <v>2.4291361194634955E-2</v>
      </c>
      <c r="BM31" s="252">
        <f t="shared" si="70"/>
        <v>2.3781020480797225E-2</v>
      </c>
    </row>
    <row r="32" spans="1:73">
      <c r="B32" s="109">
        <f>SUM(B22:B31)</f>
        <v>1</v>
      </c>
      <c r="C32" s="109">
        <f t="shared" ref="C32:BM32" si="71">SUM(C22:C31)</f>
        <v>0.99999999999999989</v>
      </c>
      <c r="D32" s="109">
        <f t="shared" si="71"/>
        <v>1</v>
      </c>
      <c r="E32" s="109">
        <f t="shared" si="71"/>
        <v>1</v>
      </c>
      <c r="F32" s="109">
        <f t="shared" si="71"/>
        <v>0.99999999999999978</v>
      </c>
      <c r="G32" s="109">
        <f t="shared" si="71"/>
        <v>1.0000000000000002</v>
      </c>
      <c r="H32" s="109"/>
      <c r="I32" s="109">
        <f t="shared" si="71"/>
        <v>1.0000000000000002</v>
      </c>
      <c r="J32" s="109" t="e">
        <f t="shared" si="71"/>
        <v>#DIV/0!</v>
      </c>
      <c r="K32" s="109">
        <f t="shared" si="71"/>
        <v>1</v>
      </c>
      <c r="L32" s="109">
        <f t="shared" si="71"/>
        <v>1.0000000000000002</v>
      </c>
      <c r="M32" s="109">
        <f t="shared" si="71"/>
        <v>0.99999999999999989</v>
      </c>
      <c r="N32" s="109">
        <f t="shared" si="71"/>
        <v>0.99999999999999989</v>
      </c>
      <c r="O32" s="109">
        <f t="shared" si="71"/>
        <v>1</v>
      </c>
      <c r="P32" s="109"/>
      <c r="Q32" s="109">
        <f t="shared" si="71"/>
        <v>1</v>
      </c>
      <c r="R32" s="109" t="e">
        <f t="shared" si="71"/>
        <v>#DIV/0!</v>
      </c>
      <c r="S32" s="109">
        <f t="shared" si="71"/>
        <v>1.0000000000000002</v>
      </c>
      <c r="T32" s="109">
        <f t="shared" si="71"/>
        <v>0.99999999999999978</v>
      </c>
      <c r="U32" s="109">
        <f t="shared" si="71"/>
        <v>0.99999999999999989</v>
      </c>
      <c r="V32" s="109">
        <f t="shared" si="71"/>
        <v>1</v>
      </c>
      <c r="W32" s="109">
        <f t="shared" si="71"/>
        <v>1</v>
      </c>
      <c r="X32" s="109"/>
      <c r="Y32" s="109">
        <f t="shared" si="71"/>
        <v>1.0000000000000002</v>
      </c>
      <c r="Z32" s="109" t="e">
        <f t="shared" si="71"/>
        <v>#DIV/0!</v>
      </c>
      <c r="AA32" s="109">
        <f t="shared" si="71"/>
        <v>1</v>
      </c>
      <c r="AB32" s="109">
        <f t="shared" si="71"/>
        <v>1</v>
      </c>
      <c r="AC32" s="109">
        <f t="shared" si="71"/>
        <v>1</v>
      </c>
      <c r="AD32" s="109">
        <f t="shared" si="71"/>
        <v>1.0000000000000004</v>
      </c>
      <c r="AE32" s="109">
        <f t="shared" si="71"/>
        <v>0.99999999999999978</v>
      </c>
      <c r="AF32" s="109"/>
      <c r="AG32" s="109">
        <f t="shared" si="71"/>
        <v>1</v>
      </c>
      <c r="AH32" s="109" t="e">
        <f t="shared" si="71"/>
        <v>#DIV/0!</v>
      </c>
      <c r="AI32" s="109">
        <f t="shared" si="71"/>
        <v>1.0000000000000002</v>
      </c>
      <c r="AJ32" s="109">
        <f t="shared" si="71"/>
        <v>1.0000000000000002</v>
      </c>
      <c r="AK32" s="109">
        <f t="shared" si="71"/>
        <v>1</v>
      </c>
      <c r="AL32" s="109">
        <f t="shared" si="71"/>
        <v>1.0000000000000002</v>
      </c>
      <c r="AM32" s="109">
        <f t="shared" si="71"/>
        <v>1</v>
      </c>
      <c r="AN32" s="109"/>
      <c r="AO32" s="109">
        <f t="shared" si="71"/>
        <v>1</v>
      </c>
      <c r="AP32" s="109" t="e">
        <f t="shared" si="71"/>
        <v>#DIV/0!</v>
      </c>
      <c r="AQ32" s="109">
        <f t="shared" si="71"/>
        <v>1</v>
      </c>
      <c r="AR32" s="109">
        <f t="shared" si="71"/>
        <v>1</v>
      </c>
      <c r="AS32" s="109">
        <f t="shared" si="71"/>
        <v>1.0000000000000002</v>
      </c>
      <c r="AT32" s="109">
        <f t="shared" si="71"/>
        <v>0.99999999999999978</v>
      </c>
      <c r="AU32" s="109">
        <f t="shared" si="71"/>
        <v>0.99999999999999978</v>
      </c>
      <c r="AV32" s="109"/>
      <c r="AW32" s="109">
        <f t="shared" si="71"/>
        <v>1.0000000000000002</v>
      </c>
      <c r="AX32" s="109" t="e">
        <f t="shared" si="71"/>
        <v>#DIV/0!</v>
      </c>
      <c r="AY32" s="109">
        <f t="shared" si="71"/>
        <v>1</v>
      </c>
      <c r="AZ32" s="109">
        <f t="shared" si="71"/>
        <v>1.0000000000000002</v>
      </c>
      <c r="BA32" s="109">
        <f t="shared" si="71"/>
        <v>1</v>
      </c>
      <c r="BB32" s="109">
        <f t="shared" si="71"/>
        <v>1</v>
      </c>
      <c r="BC32" s="109">
        <f t="shared" si="71"/>
        <v>1.0000000000000002</v>
      </c>
      <c r="BD32" s="109"/>
      <c r="BE32" s="109">
        <f t="shared" si="71"/>
        <v>1</v>
      </c>
      <c r="BF32" s="109" t="e">
        <f t="shared" si="71"/>
        <v>#DIV/0!</v>
      </c>
      <c r="BG32" s="109">
        <f t="shared" si="71"/>
        <v>1</v>
      </c>
      <c r="BH32" s="109">
        <f t="shared" si="71"/>
        <v>1.0000000000000002</v>
      </c>
      <c r="BI32" s="109">
        <f t="shared" si="71"/>
        <v>1.0000000000000002</v>
      </c>
      <c r="BJ32" s="109">
        <f t="shared" si="71"/>
        <v>0.99999999999999989</v>
      </c>
      <c r="BK32" s="109">
        <f t="shared" si="71"/>
        <v>1.0000000000000002</v>
      </c>
      <c r="BL32" s="109"/>
      <c r="BM32" s="109">
        <f t="shared" si="71"/>
        <v>0.99999999999999978</v>
      </c>
    </row>
    <row r="34" spans="55:57">
      <c r="BC34" s="109">
        <f>4.8%-BE22</f>
        <v>2.3990910671470102E-2</v>
      </c>
      <c r="BE34" s="109">
        <f>BD23-BE23</f>
        <v>9.6995015892456404E-2</v>
      </c>
    </row>
    <row r="73" spans="20:26">
      <c r="T73" s="421"/>
      <c r="U73" s="421"/>
      <c r="V73" s="421"/>
      <c r="W73" s="421"/>
      <c r="X73" s="421"/>
      <c r="Y73" s="421"/>
      <c r="Z73" s="421"/>
    </row>
    <row r="74" spans="20:26">
      <c r="T74" s="421"/>
      <c r="U74" s="421"/>
      <c r="V74" s="421"/>
      <c r="W74" s="421"/>
      <c r="X74" s="421"/>
      <c r="Y74" s="421"/>
      <c r="Z74" s="421"/>
    </row>
    <row r="75" spans="20:26">
      <c r="T75" s="421"/>
      <c r="U75" s="421"/>
      <c r="V75" s="421"/>
      <c r="W75" s="421"/>
      <c r="X75" s="421"/>
      <c r="Y75" s="421"/>
      <c r="Z75" s="421"/>
    </row>
    <row r="76" spans="20:26">
      <c r="T76" s="421"/>
      <c r="U76" s="421"/>
      <c r="V76" s="421"/>
      <c r="W76" s="421"/>
      <c r="X76" s="421"/>
      <c r="Y76" s="421"/>
      <c r="Z76" s="421"/>
    </row>
    <row r="77" spans="20:26">
      <c r="T77" s="421"/>
      <c r="U77" s="421"/>
      <c r="V77" s="421"/>
      <c r="W77" s="421"/>
      <c r="X77" s="421"/>
      <c r="Y77" s="421"/>
      <c r="Z77" s="421"/>
    </row>
    <row r="78" spans="20:26">
      <c r="T78" s="421"/>
      <c r="U78" s="421"/>
      <c r="V78" s="421"/>
      <c r="W78" s="421"/>
      <c r="X78" s="421"/>
      <c r="Y78" s="421"/>
      <c r="Z78" s="421"/>
    </row>
    <row r="79" spans="20:26">
      <c r="T79" s="421"/>
      <c r="U79" s="421"/>
      <c r="V79" s="421"/>
      <c r="W79" s="421"/>
      <c r="X79" s="421"/>
      <c r="Y79" s="421"/>
      <c r="Z79" s="421"/>
    </row>
    <row r="80" spans="20:26">
      <c r="T80" s="421"/>
      <c r="U80" s="421"/>
      <c r="V80" s="421"/>
      <c r="W80" s="421"/>
      <c r="X80" s="421"/>
      <c r="Y80" s="421"/>
      <c r="Z80" s="421"/>
    </row>
    <row r="81" spans="1:41">
      <c r="T81" s="421"/>
      <c r="U81" s="421"/>
      <c r="V81" s="421"/>
      <c r="W81" s="421"/>
      <c r="X81" s="421"/>
      <c r="Y81" s="421"/>
      <c r="Z81" s="421"/>
    </row>
    <row r="82" spans="1:41">
      <c r="T82" s="421"/>
      <c r="U82" s="421"/>
      <c r="V82" s="421"/>
      <c r="W82" s="421"/>
      <c r="X82" s="421"/>
      <c r="Y82" s="421"/>
      <c r="Z82" s="421"/>
    </row>
    <row r="83" spans="1:41">
      <c r="T83" s="421"/>
      <c r="U83" s="421"/>
      <c r="V83" s="421"/>
      <c r="W83" s="421"/>
      <c r="X83" s="421"/>
      <c r="Y83" s="421"/>
      <c r="Z83" s="421"/>
    </row>
    <row r="88" spans="1:41" ht="15.75">
      <c r="A88" s="33" t="s">
        <v>29</v>
      </c>
    </row>
    <row r="89" spans="1:41" s="34" customFormat="1">
      <c r="A89" s="1" t="s">
        <v>31</v>
      </c>
      <c r="B89" s="36"/>
      <c r="D89" s="1"/>
      <c r="E89" s="1"/>
      <c r="J89" s="35" t="s">
        <v>19</v>
      </c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spans="1:41" s="34" customFormat="1" ht="15.75" thickBot="1">
      <c r="A90" s="247" t="s">
        <v>66</v>
      </c>
      <c r="B90" s="36"/>
      <c r="D90" s="1"/>
      <c r="E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spans="1:41" s="34" customFormat="1" ht="13.5">
      <c r="A91" s="45"/>
      <c r="B91" s="55">
        <v>2004</v>
      </c>
      <c r="C91" s="55">
        <v>2005</v>
      </c>
      <c r="D91" s="55">
        <v>2006</v>
      </c>
      <c r="E91" s="55">
        <v>2007</v>
      </c>
      <c r="F91" s="55">
        <v>2008</v>
      </c>
      <c r="G91" s="55">
        <v>2009</v>
      </c>
      <c r="H91" s="55">
        <v>2010</v>
      </c>
      <c r="I91" s="55">
        <v>2011</v>
      </c>
      <c r="J91" s="55" t="s">
        <v>64</v>
      </c>
      <c r="K91" s="55" t="s">
        <v>67</v>
      </c>
      <c r="L91" s="55" t="s">
        <v>68</v>
      </c>
      <c r="M91" s="55" t="s">
        <v>69</v>
      </c>
      <c r="N91" s="56" t="s">
        <v>121</v>
      </c>
      <c r="O91" s="200"/>
      <c r="P91" s="200"/>
      <c r="Q91" s="1"/>
      <c r="R91" s="1"/>
      <c r="S91" s="1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</row>
    <row r="92" spans="1:41" s="34" customFormat="1" ht="14.25" thickBot="1">
      <c r="A92" s="46" t="s">
        <v>21</v>
      </c>
      <c r="B92" s="47">
        <v>2900</v>
      </c>
      <c r="C92" s="47">
        <v>3800</v>
      </c>
      <c r="D92" s="47">
        <v>4600</v>
      </c>
      <c r="E92" s="47">
        <v>6200</v>
      </c>
      <c r="F92" s="47">
        <v>7100</v>
      </c>
      <c r="G92" s="47">
        <v>6100</v>
      </c>
      <c r="H92" s="47">
        <v>6200</v>
      </c>
      <c r="I92" s="47">
        <v>6600</v>
      </c>
      <c r="J92" s="47">
        <v>6700</v>
      </c>
      <c r="K92" s="47">
        <v>7200</v>
      </c>
      <c r="L92" s="47">
        <v>7500</v>
      </c>
      <c r="M92" s="47">
        <v>8100</v>
      </c>
      <c r="N92" s="48">
        <v>8600</v>
      </c>
      <c r="O92" s="72"/>
      <c r="P92" s="72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spans="1:41" s="34" customFormat="1">
      <c r="A93" s="187" t="s">
        <v>25</v>
      </c>
      <c r="B93" s="190">
        <v>2400</v>
      </c>
      <c r="C93" s="190">
        <v>3100</v>
      </c>
      <c r="D93" s="190">
        <v>3800</v>
      </c>
      <c r="E93" s="190">
        <v>5000</v>
      </c>
      <c r="F93" s="190">
        <v>5900</v>
      </c>
      <c r="G93" s="190">
        <v>5300</v>
      </c>
      <c r="H93" s="190">
        <v>5100</v>
      </c>
      <c r="I93" s="190">
        <v>5700</v>
      </c>
      <c r="J93" s="190">
        <v>5100</v>
      </c>
      <c r="K93" s="190">
        <v>5700</v>
      </c>
      <c r="L93" s="190">
        <v>6400</v>
      </c>
      <c r="M93" s="190">
        <v>6400</v>
      </c>
      <c r="N93" s="191">
        <v>6800</v>
      </c>
      <c r="O93" s="205"/>
      <c r="P93" s="205"/>
      <c r="Q93" s="1"/>
      <c r="R93" s="1"/>
      <c r="S93" s="1"/>
      <c r="T93" s="205"/>
      <c r="U93" s="205"/>
      <c r="V93" s="205"/>
      <c r="W93" s="1"/>
      <c r="X93" s="1"/>
      <c r="Y93" s="1"/>
      <c r="Z93" s="1"/>
      <c r="AA93" s="1"/>
      <c r="AB93" s="1"/>
    </row>
    <row r="94" spans="1:41" s="34" customFormat="1" ht="13.5">
      <c r="A94" s="188" t="s">
        <v>57</v>
      </c>
      <c r="B94" s="192">
        <v>3100</v>
      </c>
      <c r="C94" s="192">
        <v>4300</v>
      </c>
      <c r="D94" s="192">
        <v>5300</v>
      </c>
      <c r="E94" s="192">
        <v>6900</v>
      </c>
      <c r="F94" s="192">
        <v>7700</v>
      </c>
      <c r="G94" s="192">
        <v>7400</v>
      </c>
      <c r="H94" s="192">
        <v>6500</v>
      </c>
      <c r="I94" s="192">
        <v>6500</v>
      </c>
      <c r="J94" s="192">
        <v>5800</v>
      </c>
      <c r="K94" s="192">
        <v>6300</v>
      </c>
      <c r="L94" s="192">
        <v>6700</v>
      </c>
      <c r="M94" s="192">
        <v>7200</v>
      </c>
      <c r="N94" s="193" t="s">
        <v>65</v>
      </c>
      <c r="O94" s="73"/>
      <c r="P94" s="73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spans="1:41" s="34" customFormat="1" ht="13.5">
      <c r="A95" s="188" t="s">
        <v>58</v>
      </c>
      <c r="B95" s="192">
        <v>2000</v>
      </c>
      <c r="C95" s="192">
        <v>2000</v>
      </c>
      <c r="D95" s="192">
        <v>2500</v>
      </c>
      <c r="E95" s="192">
        <v>3200</v>
      </c>
      <c r="F95" s="192">
        <v>4500</v>
      </c>
      <c r="G95" s="192">
        <v>3500</v>
      </c>
      <c r="H95" s="192">
        <v>4500</v>
      </c>
      <c r="I95" s="192">
        <v>4400</v>
      </c>
      <c r="J95" s="192">
        <v>4100</v>
      </c>
      <c r="K95" s="192">
        <v>4300</v>
      </c>
      <c r="L95" s="192">
        <v>4400</v>
      </c>
      <c r="M95" s="192">
        <v>4900</v>
      </c>
      <c r="N95" s="193" t="s">
        <v>65</v>
      </c>
      <c r="O95" s="73"/>
      <c r="P95" s="73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41" s="34" customFormat="1" ht="13.5">
      <c r="A96" s="188" t="s">
        <v>59</v>
      </c>
      <c r="B96" s="192">
        <v>2200</v>
      </c>
      <c r="C96" s="192">
        <v>2700</v>
      </c>
      <c r="D96" s="192">
        <v>3400</v>
      </c>
      <c r="E96" s="192">
        <v>4700</v>
      </c>
      <c r="F96" s="192">
        <v>5200</v>
      </c>
      <c r="G96" s="192">
        <v>4500</v>
      </c>
      <c r="H96" s="192">
        <v>5100</v>
      </c>
      <c r="I96" s="192">
        <v>5000</v>
      </c>
      <c r="J96" s="192">
        <v>5000</v>
      </c>
      <c r="K96" s="192">
        <v>5200</v>
      </c>
      <c r="L96" s="192">
        <v>5100</v>
      </c>
      <c r="M96" s="192">
        <v>5600</v>
      </c>
      <c r="N96" s="193" t="s">
        <v>65</v>
      </c>
      <c r="O96" s="73"/>
      <c r="P96" s="73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spans="1:28" s="34" customFormat="1" ht="13.5">
      <c r="A97" s="188" t="s">
        <v>53</v>
      </c>
      <c r="B97" s="192">
        <v>1700</v>
      </c>
      <c r="C97" s="192">
        <v>2100</v>
      </c>
      <c r="D97" s="192">
        <v>2500</v>
      </c>
      <c r="E97" s="192">
        <v>3000</v>
      </c>
      <c r="F97" s="192">
        <v>3800</v>
      </c>
      <c r="G97" s="192">
        <v>3600</v>
      </c>
      <c r="H97" s="192">
        <v>4500</v>
      </c>
      <c r="I97" s="192">
        <v>4400</v>
      </c>
      <c r="J97" s="192">
        <v>4000</v>
      </c>
      <c r="K97" s="192">
        <v>3700</v>
      </c>
      <c r="L97" s="192">
        <v>4900</v>
      </c>
      <c r="M97" s="192">
        <v>5400</v>
      </c>
      <c r="N97" s="193" t="s">
        <v>65</v>
      </c>
      <c r="O97" s="73"/>
      <c r="P97" s="73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 s="34" customFormat="1" ht="13.5">
      <c r="A98" s="188" t="s">
        <v>60</v>
      </c>
      <c r="B98" s="192">
        <v>2400</v>
      </c>
      <c r="C98" s="192">
        <v>2700</v>
      </c>
      <c r="D98" s="192">
        <v>3200</v>
      </c>
      <c r="E98" s="192">
        <v>3600</v>
      </c>
      <c r="F98" s="192">
        <v>4800</v>
      </c>
      <c r="G98" s="192">
        <v>4100</v>
      </c>
      <c r="H98" s="192">
        <v>4200</v>
      </c>
      <c r="I98" s="192">
        <v>4700</v>
      </c>
      <c r="J98" s="192">
        <v>4500</v>
      </c>
      <c r="K98" s="192">
        <v>4900</v>
      </c>
      <c r="L98" s="192">
        <v>5200</v>
      </c>
      <c r="M98" s="192">
        <v>5600</v>
      </c>
      <c r="N98" s="193" t="s">
        <v>65</v>
      </c>
      <c r="O98" s="73"/>
      <c r="P98" s="73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 s="34" customFormat="1" ht="13.5">
      <c r="A99" s="188" t="s">
        <v>55</v>
      </c>
      <c r="B99" s="192">
        <v>2700</v>
      </c>
      <c r="C99" s="192">
        <v>3900</v>
      </c>
      <c r="D99" s="192">
        <v>4800</v>
      </c>
      <c r="E99" s="192">
        <v>6400</v>
      </c>
      <c r="F99" s="192">
        <v>7300</v>
      </c>
      <c r="G99" s="192">
        <v>6600</v>
      </c>
      <c r="H99" s="192">
        <v>5500</v>
      </c>
      <c r="I99" s="192">
        <v>7800</v>
      </c>
      <c r="J99" s="192">
        <v>6300</v>
      </c>
      <c r="K99" s="192">
        <v>7900</v>
      </c>
      <c r="L99" s="192">
        <v>9800</v>
      </c>
      <c r="M99" s="192">
        <v>8500</v>
      </c>
      <c r="N99" s="193" t="s">
        <v>65</v>
      </c>
      <c r="O99" s="73"/>
      <c r="P99" s="73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spans="1:28" s="34" customFormat="1" ht="14.25" thickBot="1">
      <c r="A100" s="189" t="s">
        <v>56</v>
      </c>
      <c r="B100" s="194">
        <v>1900</v>
      </c>
      <c r="C100" s="194">
        <v>2200</v>
      </c>
      <c r="D100" s="194">
        <v>2600</v>
      </c>
      <c r="E100" s="194">
        <v>3600</v>
      </c>
      <c r="F100" s="194">
        <v>4300</v>
      </c>
      <c r="G100" s="194">
        <v>3700</v>
      </c>
      <c r="H100" s="194">
        <v>3500</v>
      </c>
      <c r="I100" s="194">
        <v>3500</v>
      </c>
      <c r="J100" s="194">
        <v>3800</v>
      </c>
      <c r="K100" s="194">
        <v>4100</v>
      </c>
      <c r="L100" s="194">
        <v>4100</v>
      </c>
      <c r="M100" s="194">
        <v>4400</v>
      </c>
      <c r="N100" s="195" t="s">
        <v>65</v>
      </c>
      <c r="O100" s="5"/>
      <c r="P100" s="5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spans="1:28" s="34" customFormat="1" ht="13.5">
      <c r="A101" s="40"/>
      <c r="B101" s="50"/>
      <c r="C101" s="49"/>
      <c r="D101" s="5"/>
      <c r="E101" s="5"/>
      <c r="F101" s="49"/>
      <c r="G101" s="49"/>
      <c r="H101" s="49"/>
      <c r="I101" s="49"/>
      <c r="J101" s="5"/>
      <c r="K101" s="5"/>
      <c r="L101" s="5"/>
      <c r="M101" s="5"/>
      <c r="N101" s="5"/>
      <c r="O101" s="5"/>
      <c r="P101" s="5"/>
      <c r="Q101" s="5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</row>
    <row r="102" spans="1:28" s="34" customFormat="1" ht="15.75">
      <c r="A102" s="33" t="s">
        <v>30</v>
      </c>
      <c r="B102" s="50"/>
      <c r="C102" s="49"/>
      <c r="D102" s="5"/>
      <c r="E102" s="5"/>
      <c r="F102" s="49"/>
      <c r="G102" s="49"/>
      <c r="H102" s="49"/>
      <c r="I102" s="49"/>
      <c r="J102" s="5"/>
      <c r="K102" s="5"/>
      <c r="L102" s="5"/>
      <c r="M102" s="5"/>
      <c r="N102" s="5"/>
      <c r="O102" s="5"/>
      <c r="P102" s="5"/>
      <c r="Q102" s="5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</row>
    <row r="103" spans="1:28" s="34" customFormat="1" ht="14.25" thickBot="1">
      <c r="A103" s="34" t="s">
        <v>32</v>
      </c>
      <c r="B103" s="50"/>
      <c r="C103" s="49"/>
      <c r="D103" s="5"/>
      <c r="E103" s="5"/>
      <c r="F103" s="49"/>
      <c r="G103" s="49"/>
      <c r="H103" s="49"/>
      <c r="I103" s="49"/>
      <c r="J103" s="5"/>
      <c r="K103" s="5"/>
      <c r="L103" s="5"/>
      <c r="M103" s="5"/>
      <c r="N103" s="5"/>
      <c r="O103" s="5"/>
      <c r="P103" s="5"/>
      <c r="Q103" s="5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spans="1:28" s="34" customFormat="1" ht="14.25" thickBot="1">
      <c r="A104" s="45"/>
      <c r="B104" s="55">
        <v>2004</v>
      </c>
      <c r="C104" s="55">
        <v>2005</v>
      </c>
      <c r="D104" s="55">
        <v>2006</v>
      </c>
      <c r="E104" s="55">
        <v>2007</v>
      </c>
      <c r="F104" s="55">
        <v>2008</v>
      </c>
      <c r="G104" s="55">
        <v>2009</v>
      </c>
      <c r="H104" s="55">
        <v>2010</v>
      </c>
      <c r="I104" s="55">
        <v>2011</v>
      </c>
      <c r="J104" s="55" t="s">
        <v>64</v>
      </c>
      <c r="K104" s="55" t="s">
        <v>67</v>
      </c>
      <c r="L104" s="55" t="s">
        <v>68</v>
      </c>
      <c r="M104" s="55" t="s">
        <v>69</v>
      </c>
      <c r="N104" s="56" t="s">
        <v>121</v>
      </c>
      <c r="O104" s="201"/>
      <c r="P104" s="201"/>
      <c r="Q104" s="20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spans="1:28" s="34" customFormat="1" ht="13.5">
      <c r="A105" s="187" t="s">
        <v>25</v>
      </c>
      <c r="B105" s="51">
        <f t="shared" ref="B105:B112" si="72">B93/$B$93</f>
        <v>1</v>
      </c>
      <c r="C105" s="51">
        <f t="shared" ref="C105:C112" si="73">C93/$C$93</f>
        <v>1</v>
      </c>
      <c r="D105" s="51">
        <f t="shared" ref="D105:D112" si="74">D93/$D$93</f>
        <v>1</v>
      </c>
      <c r="E105" s="51">
        <f t="shared" ref="E105:E112" si="75">E93/$E$93</f>
        <v>1</v>
      </c>
      <c r="F105" s="51">
        <f t="shared" ref="F105:F112" si="76">F93/$F$93</f>
        <v>1</v>
      </c>
      <c r="G105" s="51">
        <f t="shared" ref="G105:H112" si="77">G93/$G$93</f>
        <v>1</v>
      </c>
      <c r="H105" s="51">
        <f>H93/$H$93</f>
        <v>1</v>
      </c>
      <c r="I105" s="51">
        <f>I93/$I$93</f>
        <v>1</v>
      </c>
      <c r="J105" s="51">
        <f>J93/$J$93</f>
        <v>1</v>
      </c>
      <c r="K105" s="51">
        <f>K93/$K$93</f>
        <v>1</v>
      </c>
      <c r="L105" s="51">
        <f>L93/$L$93</f>
        <v>1</v>
      </c>
      <c r="M105" s="51">
        <f>M93/$M$93</f>
        <v>1</v>
      </c>
      <c r="N105" s="52">
        <f>N93/$N$93</f>
        <v>1</v>
      </c>
      <c r="O105" s="74"/>
      <c r="P105" s="74"/>
      <c r="Q105" s="74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spans="1:28" s="34" customFormat="1" ht="13.5">
      <c r="A106" s="188" t="s">
        <v>57</v>
      </c>
      <c r="B106" s="53">
        <f>B94/$B$93</f>
        <v>1.2916666666666667</v>
      </c>
      <c r="C106" s="53">
        <f t="shared" si="73"/>
        <v>1.3870967741935485</v>
      </c>
      <c r="D106" s="53">
        <f t="shared" si="74"/>
        <v>1.3947368421052631</v>
      </c>
      <c r="E106" s="53">
        <f t="shared" si="75"/>
        <v>1.38</v>
      </c>
      <c r="F106" s="53">
        <f t="shared" si="76"/>
        <v>1.3050847457627119</v>
      </c>
      <c r="G106" s="53">
        <f t="shared" si="77"/>
        <v>1.3962264150943395</v>
      </c>
      <c r="H106" s="53">
        <f t="shared" ref="H106:H112" si="78">H94/$H$93</f>
        <v>1.2745098039215685</v>
      </c>
      <c r="I106" s="53">
        <f>I94/$I$93</f>
        <v>1.1403508771929824</v>
      </c>
      <c r="J106" s="53">
        <f>J94/$J$93</f>
        <v>1.1372549019607843</v>
      </c>
      <c r="K106" s="53">
        <f>K94/$K$93</f>
        <v>1.1052631578947369</v>
      </c>
      <c r="L106" s="53">
        <f>L94/$L$93</f>
        <v>1.046875</v>
      </c>
      <c r="M106" s="53">
        <f>M94/$M$93</f>
        <v>1.125</v>
      </c>
      <c r="N106" s="54"/>
      <c r="O106" s="74"/>
      <c r="P106" s="74"/>
      <c r="Q106" s="74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</row>
    <row r="107" spans="1:28" s="34" customFormat="1" ht="13.5">
      <c r="A107" s="188" t="s">
        <v>58</v>
      </c>
      <c r="B107" s="53">
        <f t="shared" si="72"/>
        <v>0.83333333333333337</v>
      </c>
      <c r="C107" s="53">
        <f t="shared" si="73"/>
        <v>0.64516129032258063</v>
      </c>
      <c r="D107" s="53">
        <f t="shared" si="74"/>
        <v>0.65789473684210531</v>
      </c>
      <c r="E107" s="53">
        <f t="shared" si="75"/>
        <v>0.64</v>
      </c>
      <c r="F107" s="53">
        <f t="shared" si="76"/>
        <v>0.76271186440677963</v>
      </c>
      <c r="G107" s="53">
        <f t="shared" si="77"/>
        <v>0.660377358490566</v>
      </c>
      <c r="H107" s="53">
        <f t="shared" si="78"/>
        <v>0.88235294117647056</v>
      </c>
      <c r="I107" s="53">
        <f t="shared" ref="I105:I112" si="79">I95/$I$93</f>
        <v>0.77192982456140347</v>
      </c>
      <c r="J107" s="53">
        <f t="shared" ref="J107:J112" si="80">J95/$J$93</f>
        <v>0.80392156862745101</v>
      </c>
      <c r="K107" s="53">
        <f t="shared" ref="K107:K112" si="81">K95/$K$93</f>
        <v>0.75438596491228072</v>
      </c>
      <c r="L107" s="53">
        <f t="shared" ref="L107:L112" si="82">L95/$L$93</f>
        <v>0.6875</v>
      </c>
      <c r="M107" s="53">
        <f t="shared" ref="M107:M112" si="83">M95/$M$93</f>
        <v>0.765625</v>
      </c>
      <c r="N107" s="54"/>
      <c r="O107" s="74"/>
      <c r="P107" s="74"/>
      <c r="Q107" s="74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spans="1:28" s="34" customFormat="1" ht="13.5">
      <c r="A108" s="188" t="s">
        <v>59</v>
      </c>
      <c r="B108" s="53">
        <f t="shared" si="72"/>
        <v>0.91666666666666663</v>
      </c>
      <c r="C108" s="53">
        <f t="shared" si="73"/>
        <v>0.87096774193548387</v>
      </c>
      <c r="D108" s="53">
        <f t="shared" si="74"/>
        <v>0.89473684210526316</v>
      </c>
      <c r="E108" s="53">
        <f t="shared" si="75"/>
        <v>0.94</v>
      </c>
      <c r="F108" s="53">
        <f t="shared" si="76"/>
        <v>0.88135593220338981</v>
      </c>
      <c r="G108" s="53">
        <f t="shared" si="77"/>
        <v>0.84905660377358494</v>
      </c>
      <c r="H108" s="53">
        <f t="shared" si="78"/>
        <v>1</v>
      </c>
      <c r="I108" s="53">
        <f t="shared" si="79"/>
        <v>0.8771929824561403</v>
      </c>
      <c r="J108" s="53">
        <f t="shared" si="80"/>
        <v>0.98039215686274506</v>
      </c>
      <c r="K108" s="53">
        <f t="shared" si="81"/>
        <v>0.91228070175438591</v>
      </c>
      <c r="L108" s="53">
        <f t="shared" si="82"/>
        <v>0.796875</v>
      </c>
      <c r="M108" s="53">
        <f t="shared" si="83"/>
        <v>0.875</v>
      </c>
      <c r="N108" s="54"/>
      <c r="O108" s="74"/>
      <c r="P108" s="74"/>
      <c r="Q108" s="74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spans="1:28" s="34" customFormat="1" ht="13.5">
      <c r="A109" s="188" t="s">
        <v>53</v>
      </c>
      <c r="B109" s="53">
        <f t="shared" si="72"/>
        <v>0.70833333333333337</v>
      </c>
      <c r="C109" s="53">
        <f t="shared" si="73"/>
        <v>0.67741935483870963</v>
      </c>
      <c r="D109" s="53">
        <f t="shared" si="74"/>
        <v>0.65789473684210531</v>
      </c>
      <c r="E109" s="53">
        <f t="shared" si="75"/>
        <v>0.6</v>
      </c>
      <c r="F109" s="53">
        <f t="shared" si="76"/>
        <v>0.64406779661016944</v>
      </c>
      <c r="G109" s="53">
        <f t="shared" si="77"/>
        <v>0.67924528301886788</v>
      </c>
      <c r="H109" s="53">
        <f t="shared" si="78"/>
        <v>0.88235294117647056</v>
      </c>
      <c r="I109" s="53">
        <f t="shared" si="79"/>
        <v>0.77192982456140347</v>
      </c>
      <c r="J109" s="53">
        <f t="shared" si="80"/>
        <v>0.78431372549019607</v>
      </c>
      <c r="K109" s="53">
        <f t="shared" si="81"/>
        <v>0.64912280701754388</v>
      </c>
      <c r="L109" s="53">
        <f t="shared" si="82"/>
        <v>0.765625</v>
      </c>
      <c r="M109" s="53">
        <f t="shared" si="83"/>
        <v>0.84375</v>
      </c>
      <c r="N109" s="54"/>
      <c r="O109" s="74"/>
      <c r="P109" s="74"/>
      <c r="Q109" s="74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spans="1:28" s="34" customFormat="1" ht="13.5">
      <c r="A110" s="188" t="s">
        <v>60</v>
      </c>
      <c r="B110" s="53">
        <f t="shared" si="72"/>
        <v>1</v>
      </c>
      <c r="C110" s="53">
        <f t="shared" si="73"/>
        <v>0.87096774193548387</v>
      </c>
      <c r="D110" s="53">
        <f t="shared" si="74"/>
        <v>0.84210526315789469</v>
      </c>
      <c r="E110" s="53">
        <f t="shared" si="75"/>
        <v>0.72</v>
      </c>
      <c r="F110" s="53">
        <f t="shared" si="76"/>
        <v>0.81355932203389836</v>
      </c>
      <c r="G110" s="53">
        <f t="shared" si="77"/>
        <v>0.77358490566037741</v>
      </c>
      <c r="H110" s="53">
        <f t="shared" si="78"/>
        <v>0.82352941176470584</v>
      </c>
      <c r="I110" s="53">
        <f t="shared" si="79"/>
        <v>0.82456140350877194</v>
      </c>
      <c r="J110" s="53">
        <f t="shared" si="80"/>
        <v>0.88235294117647056</v>
      </c>
      <c r="K110" s="53">
        <f t="shared" si="81"/>
        <v>0.85964912280701755</v>
      </c>
      <c r="L110" s="53">
        <f t="shared" si="82"/>
        <v>0.8125</v>
      </c>
      <c r="M110" s="53">
        <f t="shared" si="83"/>
        <v>0.875</v>
      </c>
      <c r="N110" s="54"/>
      <c r="O110" s="74"/>
      <c r="P110" s="74"/>
      <c r="Q110" s="74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spans="1:28" s="34" customFormat="1" ht="13.5">
      <c r="A111" s="188" t="s">
        <v>55</v>
      </c>
      <c r="B111" s="198">
        <f t="shared" si="72"/>
        <v>1.125</v>
      </c>
      <c r="C111" s="198">
        <f t="shared" si="73"/>
        <v>1.2580645161290323</v>
      </c>
      <c r="D111" s="198">
        <f t="shared" si="74"/>
        <v>1.263157894736842</v>
      </c>
      <c r="E111" s="198">
        <f t="shared" si="75"/>
        <v>1.28</v>
      </c>
      <c r="F111" s="198">
        <f t="shared" si="76"/>
        <v>1.2372881355932204</v>
      </c>
      <c r="G111" s="198">
        <f t="shared" si="77"/>
        <v>1.2452830188679245</v>
      </c>
      <c r="H111" s="198">
        <f t="shared" si="78"/>
        <v>1.0784313725490196</v>
      </c>
      <c r="I111" s="198">
        <f t="shared" si="79"/>
        <v>1.368421052631579</v>
      </c>
      <c r="J111" s="198">
        <f t="shared" si="80"/>
        <v>1.2352941176470589</v>
      </c>
      <c r="K111" s="198">
        <f t="shared" si="81"/>
        <v>1.3859649122807018</v>
      </c>
      <c r="L111" s="198">
        <f t="shared" si="82"/>
        <v>1.53125</v>
      </c>
      <c r="M111" s="198">
        <f t="shared" si="83"/>
        <v>1.328125</v>
      </c>
      <c r="N111" s="199"/>
      <c r="O111" s="74"/>
      <c r="P111" s="74"/>
      <c r="Q111" s="74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spans="1:28" ht="14.25" thickBot="1">
      <c r="A112" s="189" t="s">
        <v>56</v>
      </c>
      <c r="B112" s="196">
        <f t="shared" si="72"/>
        <v>0.79166666666666663</v>
      </c>
      <c r="C112" s="196">
        <f t="shared" si="73"/>
        <v>0.70967741935483875</v>
      </c>
      <c r="D112" s="196">
        <f t="shared" si="74"/>
        <v>0.68421052631578949</v>
      </c>
      <c r="E112" s="196">
        <f t="shared" si="75"/>
        <v>0.72</v>
      </c>
      <c r="F112" s="196">
        <f t="shared" si="76"/>
        <v>0.72881355932203384</v>
      </c>
      <c r="G112" s="196">
        <f t="shared" si="77"/>
        <v>0.69811320754716977</v>
      </c>
      <c r="H112" s="196">
        <f t="shared" si="78"/>
        <v>0.68627450980392157</v>
      </c>
      <c r="I112" s="196">
        <f t="shared" si="79"/>
        <v>0.61403508771929827</v>
      </c>
      <c r="J112" s="196">
        <f t="shared" si="80"/>
        <v>0.74509803921568629</v>
      </c>
      <c r="K112" s="196">
        <f t="shared" si="81"/>
        <v>0.7192982456140351</v>
      </c>
      <c r="L112" s="196">
        <f t="shared" si="82"/>
        <v>0.640625</v>
      </c>
      <c r="M112" s="196">
        <f t="shared" si="83"/>
        <v>0.6875</v>
      </c>
      <c r="N112" s="197"/>
    </row>
  </sheetData>
  <mergeCells count="19">
    <mergeCell ref="J5:Q5"/>
    <mergeCell ref="BF20:BM20"/>
    <mergeCell ref="BF5:BM5"/>
    <mergeCell ref="J20:Q20"/>
    <mergeCell ref="R20:Y20"/>
    <mergeCell ref="Z20:AG20"/>
    <mergeCell ref="AH20:AO20"/>
    <mergeCell ref="AP20:AW20"/>
    <mergeCell ref="AX20:BE20"/>
    <mergeCell ref="R5:Y5"/>
    <mergeCell ref="Z5:AG5"/>
    <mergeCell ref="AH5:AO5"/>
    <mergeCell ref="AP5:AW5"/>
    <mergeCell ref="AX5:BE5"/>
    <mergeCell ref="B4:E4"/>
    <mergeCell ref="A5:A6"/>
    <mergeCell ref="A20:A21"/>
    <mergeCell ref="B5:I5"/>
    <mergeCell ref="B20:I20"/>
  </mergeCells>
  <hyperlinks>
    <hyperlink ref="A90" r:id="rId1" xr:uid="{00000000-0004-0000-0100-000000000000}"/>
  </hyperlinks>
  <pageMargins left="0.45" right="0.45" top="0.5" bottom="0.5" header="0.3" footer="0.3"/>
  <pageSetup paperSize="8" scale="70" orientation="landscape" horizontalDpi="300" verticalDpi="300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FD40CC-AAD2-4699-86C1-BD12CDA5D1FC}">
  <dimension ref="A1:Z144"/>
  <sheetViews>
    <sheetView topLeftCell="A66" zoomScaleNormal="100" workbookViewId="0">
      <selection activeCell="L73" sqref="L73"/>
    </sheetView>
  </sheetViews>
  <sheetFormatPr defaultRowHeight="12.75"/>
  <cols>
    <col min="1" max="1" width="30.28515625" style="261" customWidth="1"/>
    <col min="2" max="2" width="7.28515625" style="261" customWidth="1"/>
    <col min="3" max="3" width="7.42578125" style="261" customWidth="1"/>
    <col min="4" max="4" width="7.140625" style="261" customWidth="1"/>
    <col min="5" max="5" width="8" style="261" customWidth="1"/>
    <col min="6" max="6" width="8.140625" style="262" customWidth="1"/>
    <col min="7" max="7" width="7.85546875" style="261" customWidth="1"/>
    <col min="8" max="8" width="6.85546875" style="263" customWidth="1"/>
    <col min="9" max="9" width="7" style="263" customWidth="1"/>
    <col min="10" max="11" width="8.42578125" style="263" customWidth="1"/>
    <col min="12" max="14" width="9.140625" style="263"/>
    <col min="15" max="15" width="11.140625" style="263" customWidth="1"/>
    <col min="16" max="21" width="9.140625" style="263"/>
    <col min="22" max="256" width="9.140625" style="261"/>
    <col min="257" max="257" width="30.28515625" style="261" customWidth="1"/>
    <col min="258" max="258" width="7.28515625" style="261" customWidth="1"/>
    <col min="259" max="259" width="7.42578125" style="261" customWidth="1"/>
    <col min="260" max="260" width="7.140625" style="261" customWidth="1"/>
    <col min="261" max="261" width="7" style="261" customWidth="1"/>
    <col min="262" max="262" width="8.140625" style="261" customWidth="1"/>
    <col min="263" max="263" width="7" style="261" customWidth="1"/>
    <col min="264" max="264" width="6.85546875" style="261" customWidth="1"/>
    <col min="265" max="265" width="7" style="261" customWidth="1"/>
    <col min="266" max="267" width="8.42578125" style="261" customWidth="1"/>
    <col min="268" max="270" width="9.140625" style="261"/>
    <col min="271" max="271" width="11.140625" style="261" customWidth="1"/>
    <col min="272" max="512" width="9.140625" style="261"/>
    <col min="513" max="513" width="30.28515625" style="261" customWidth="1"/>
    <col min="514" max="514" width="7.28515625" style="261" customWidth="1"/>
    <col min="515" max="515" width="7.42578125" style="261" customWidth="1"/>
    <col min="516" max="516" width="7.140625" style="261" customWidth="1"/>
    <col min="517" max="517" width="7" style="261" customWidth="1"/>
    <col min="518" max="518" width="8.140625" style="261" customWidth="1"/>
    <col min="519" max="519" width="7" style="261" customWidth="1"/>
    <col min="520" max="520" width="6.85546875" style="261" customWidth="1"/>
    <col min="521" max="521" width="7" style="261" customWidth="1"/>
    <col min="522" max="523" width="8.42578125" style="261" customWidth="1"/>
    <col min="524" max="526" width="9.140625" style="261"/>
    <col min="527" max="527" width="11.140625" style="261" customWidth="1"/>
    <col min="528" max="768" width="9.140625" style="261"/>
    <col min="769" max="769" width="30.28515625" style="261" customWidth="1"/>
    <col min="770" max="770" width="7.28515625" style="261" customWidth="1"/>
    <col min="771" max="771" width="7.42578125" style="261" customWidth="1"/>
    <col min="772" max="772" width="7.140625" style="261" customWidth="1"/>
    <col min="773" max="773" width="7" style="261" customWidth="1"/>
    <col min="774" max="774" width="8.140625" style="261" customWidth="1"/>
    <col min="775" max="775" width="7" style="261" customWidth="1"/>
    <col min="776" max="776" width="6.85546875" style="261" customWidth="1"/>
    <col min="777" max="777" width="7" style="261" customWidth="1"/>
    <col min="778" max="779" width="8.42578125" style="261" customWidth="1"/>
    <col min="780" max="782" width="9.140625" style="261"/>
    <col min="783" max="783" width="11.140625" style="261" customWidth="1"/>
    <col min="784" max="1024" width="9.140625" style="261"/>
    <col min="1025" max="1025" width="30.28515625" style="261" customWidth="1"/>
    <col min="1026" max="1026" width="7.28515625" style="261" customWidth="1"/>
    <col min="1027" max="1027" width="7.42578125" style="261" customWidth="1"/>
    <col min="1028" max="1028" width="7.140625" style="261" customWidth="1"/>
    <col min="1029" max="1029" width="7" style="261" customWidth="1"/>
    <col min="1030" max="1030" width="8.140625" style="261" customWidth="1"/>
    <col min="1031" max="1031" width="7" style="261" customWidth="1"/>
    <col min="1032" max="1032" width="6.85546875" style="261" customWidth="1"/>
    <col min="1033" max="1033" width="7" style="261" customWidth="1"/>
    <col min="1034" max="1035" width="8.42578125" style="261" customWidth="1"/>
    <col min="1036" max="1038" width="9.140625" style="261"/>
    <col min="1039" max="1039" width="11.140625" style="261" customWidth="1"/>
    <col min="1040" max="1280" width="9.140625" style="261"/>
    <col min="1281" max="1281" width="30.28515625" style="261" customWidth="1"/>
    <col min="1282" max="1282" width="7.28515625" style="261" customWidth="1"/>
    <col min="1283" max="1283" width="7.42578125" style="261" customWidth="1"/>
    <col min="1284" max="1284" width="7.140625" style="261" customWidth="1"/>
    <col min="1285" max="1285" width="7" style="261" customWidth="1"/>
    <col min="1286" max="1286" width="8.140625" style="261" customWidth="1"/>
    <col min="1287" max="1287" width="7" style="261" customWidth="1"/>
    <col min="1288" max="1288" width="6.85546875" style="261" customWidth="1"/>
    <col min="1289" max="1289" width="7" style="261" customWidth="1"/>
    <col min="1290" max="1291" width="8.42578125" style="261" customWidth="1"/>
    <col min="1292" max="1294" width="9.140625" style="261"/>
    <col min="1295" max="1295" width="11.140625" style="261" customWidth="1"/>
    <col min="1296" max="1536" width="9.140625" style="261"/>
    <col min="1537" max="1537" width="30.28515625" style="261" customWidth="1"/>
    <col min="1538" max="1538" width="7.28515625" style="261" customWidth="1"/>
    <col min="1539" max="1539" width="7.42578125" style="261" customWidth="1"/>
    <col min="1540" max="1540" width="7.140625" style="261" customWidth="1"/>
    <col min="1541" max="1541" width="7" style="261" customWidth="1"/>
    <col min="1542" max="1542" width="8.140625" style="261" customWidth="1"/>
    <col min="1543" max="1543" width="7" style="261" customWidth="1"/>
    <col min="1544" max="1544" width="6.85546875" style="261" customWidth="1"/>
    <col min="1545" max="1545" width="7" style="261" customWidth="1"/>
    <col min="1546" max="1547" width="8.42578125" style="261" customWidth="1"/>
    <col min="1548" max="1550" width="9.140625" style="261"/>
    <col min="1551" max="1551" width="11.140625" style="261" customWidth="1"/>
    <col min="1552" max="1792" width="9.140625" style="261"/>
    <col min="1793" max="1793" width="30.28515625" style="261" customWidth="1"/>
    <col min="1794" max="1794" width="7.28515625" style="261" customWidth="1"/>
    <col min="1795" max="1795" width="7.42578125" style="261" customWidth="1"/>
    <col min="1796" max="1796" width="7.140625" style="261" customWidth="1"/>
    <col min="1797" max="1797" width="7" style="261" customWidth="1"/>
    <col min="1798" max="1798" width="8.140625" style="261" customWidth="1"/>
    <col min="1799" max="1799" width="7" style="261" customWidth="1"/>
    <col min="1800" max="1800" width="6.85546875" style="261" customWidth="1"/>
    <col min="1801" max="1801" width="7" style="261" customWidth="1"/>
    <col min="1802" max="1803" width="8.42578125" style="261" customWidth="1"/>
    <col min="1804" max="1806" width="9.140625" style="261"/>
    <col min="1807" max="1807" width="11.140625" style="261" customWidth="1"/>
    <col min="1808" max="2048" width="9.140625" style="261"/>
    <col min="2049" max="2049" width="30.28515625" style="261" customWidth="1"/>
    <col min="2050" max="2050" width="7.28515625" style="261" customWidth="1"/>
    <col min="2051" max="2051" width="7.42578125" style="261" customWidth="1"/>
    <col min="2052" max="2052" width="7.140625" style="261" customWidth="1"/>
    <col min="2053" max="2053" width="7" style="261" customWidth="1"/>
    <col min="2054" max="2054" width="8.140625" style="261" customWidth="1"/>
    <col min="2055" max="2055" width="7" style="261" customWidth="1"/>
    <col min="2056" max="2056" width="6.85546875" style="261" customWidth="1"/>
    <col min="2057" max="2057" width="7" style="261" customWidth="1"/>
    <col min="2058" max="2059" width="8.42578125" style="261" customWidth="1"/>
    <col min="2060" max="2062" width="9.140625" style="261"/>
    <col min="2063" max="2063" width="11.140625" style="261" customWidth="1"/>
    <col min="2064" max="2304" width="9.140625" style="261"/>
    <col min="2305" max="2305" width="30.28515625" style="261" customWidth="1"/>
    <col min="2306" max="2306" width="7.28515625" style="261" customWidth="1"/>
    <col min="2307" max="2307" width="7.42578125" style="261" customWidth="1"/>
    <col min="2308" max="2308" width="7.140625" style="261" customWidth="1"/>
    <col min="2309" max="2309" width="7" style="261" customWidth="1"/>
    <col min="2310" max="2310" width="8.140625" style="261" customWidth="1"/>
    <col min="2311" max="2311" width="7" style="261" customWidth="1"/>
    <col min="2312" max="2312" width="6.85546875" style="261" customWidth="1"/>
    <col min="2313" max="2313" width="7" style="261" customWidth="1"/>
    <col min="2314" max="2315" width="8.42578125" style="261" customWidth="1"/>
    <col min="2316" max="2318" width="9.140625" style="261"/>
    <col min="2319" max="2319" width="11.140625" style="261" customWidth="1"/>
    <col min="2320" max="2560" width="9.140625" style="261"/>
    <col min="2561" max="2561" width="30.28515625" style="261" customWidth="1"/>
    <col min="2562" max="2562" width="7.28515625" style="261" customWidth="1"/>
    <col min="2563" max="2563" width="7.42578125" style="261" customWidth="1"/>
    <col min="2564" max="2564" width="7.140625" style="261" customWidth="1"/>
    <col min="2565" max="2565" width="7" style="261" customWidth="1"/>
    <col min="2566" max="2566" width="8.140625" style="261" customWidth="1"/>
    <col min="2567" max="2567" width="7" style="261" customWidth="1"/>
    <col min="2568" max="2568" width="6.85546875" style="261" customWidth="1"/>
    <col min="2569" max="2569" width="7" style="261" customWidth="1"/>
    <col min="2570" max="2571" width="8.42578125" style="261" customWidth="1"/>
    <col min="2572" max="2574" width="9.140625" style="261"/>
    <col min="2575" max="2575" width="11.140625" style="261" customWidth="1"/>
    <col min="2576" max="2816" width="9.140625" style="261"/>
    <col min="2817" max="2817" width="30.28515625" style="261" customWidth="1"/>
    <col min="2818" max="2818" width="7.28515625" style="261" customWidth="1"/>
    <col min="2819" max="2819" width="7.42578125" style="261" customWidth="1"/>
    <col min="2820" max="2820" width="7.140625" style="261" customWidth="1"/>
    <col min="2821" max="2821" width="7" style="261" customWidth="1"/>
    <col min="2822" max="2822" width="8.140625" style="261" customWidth="1"/>
    <col min="2823" max="2823" width="7" style="261" customWidth="1"/>
    <col min="2824" max="2824" width="6.85546875" style="261" customWidth="1"/>
    <col min="2825" max="2825" width="7" style="261" customWidth="1"/>
    <col min="2826" max="2827" width="8.42578125" style="261" customWidth="1"/>
    <col min="2828" max="2830" width="9.140625" style="261"/>
    <col min="2831" max="2831" width="11.140625" style="261" customWidth="1"/>
    <col min="2832" max="3072" width="9.140625" style="261"/>
    <col min="3073" max="3073" width="30.28515625" style="261" customWidth="1"/>
    <col min="3074" max="3074" width="7.28515625" style="261" customWidth="1"/>
    <col min="3075" max="3075" width="7.42578125" style="261" customWidth="1"/>
    <col min="3076" max="3076" width="7.140625" style="261" customWidth="1"/>
    <col min="3077" max="3077" width="7" style="261" customWidth="1"/>
    <col min="3078" max="3078" width="8.140625" style="261" customWidth="1"/>
    <col min="3079" max="3079" width="7" style="261" customWidth="1"/>
    <col min="3080" max="3080" width="6.85546875" style="261" customWidth="1"/>
    <col min="3081" max="3081" width="7" style="261" customWidth="1"/>
    <col min="3082" max="3083" width="8.42578125" style="261" customWidth="1"/>
    <col min="3084" max="3086" width="9.140625" style="261"/>
    <col min="3087" max="3087" width="11.140625" style="261" customWidth="1"/>
    <col min="3088" max="3328" width="9.140625" style="261"/>
    <col min="3329" max="3329" width="30.28515625" style="261" customWidth="1"/>
    <col min="3330" max="3330" width="7.28515625" style="261" customWidth="1"/>
    <col min="3331" max="3331" width="7.42578125" style="261" customWidth="1"/>
    <col min="3332" max="3332" width="7.140625" style="261" customWidth="1"/>
    <col min="3333" max="3333" width="7" style="261" customWidth="1"/>
    <col min="3334" max="3334" width="8.140625" style="261" customWidth="1"/>
    <col min="3335" max="3335" width="7" style="261" customWidth="1"/>
    <col min="3336" max="3336" width="6.85546875" style="261" customWidth="1"/>
    <col min="3337" max="3337" width="7" style="261" customWidth="1"/>
    <col min="3338" max="3339" width="8.42578125" style="261" customWidth="1"/>
    <col min="3340" max="3342" width="9.140625" style="261"/>
    <col min="3343" max="3343" width="11.140625" style="261" customWidth="1"/>
    <col min="3344" max="3584" width="9.140625" style="261"/>
    <col min="3585" max="3585" width="30.28515625" style="261" customWidth="1"/>
    <col min="3586" max="3586" width="7.28515625" style="261" customWidth="1"/>
    <col min="3587" max="3587" width="7.42578125" style="261" customWidth="1"/>
    <col min="3588" max="3588" width="7.140625" style="261" customWidth="1"/>
    <col min="3589" max="3589" width="7" style="261" customWidth="1"/>
    <col min="3590" max="3590" width="8.140625" style="261" customWidth="1"/>
    <col min="3591" max="3591" width="7" style="261" customWidth="1"/>
    <col min="3592" max="3592" width="6.85546875" style="261" customWidth="1"/>
    <col min="3593" max="3593" width="7" style="261" customWidth="1"/>
    <col min="3594" max="3595" width="8.42578125" style="261" customWidth="1"/>
    <col min="3596" max="3598" width="9.140625" style="261"/>
    <col min="3599" max="3599" width="11.140625" style="261" customWidth="1"/>
    <col min="3600" max="3840" width="9.140625" style="261"/>
    <col min="3841" max="3841" width="30.28515625" style="261" customWidth="1"/>
    <col min="3842" max="3842" width="7.28515625" style="261" customWidth="1"/>
    <col min="3843" max="3843" width="7.42578125" style="261" customWidth="1"/>
    <col min="3844" max="3844" width="7.140625" style="261" customWidth="1"/>
    <col min="3845" max="3845" width="7" style="261" customWidth="1"/>
    <col min="3846" max="3846" width="8.140625" style="261" customWidth="1"/>
    <col min="3847" max="3847" width="7" style="261" customWidth="1"/>
    <col min="3848" max="3848" width="6.85546875" style="261" customWidth="1"/>
    <col min="3849" max="3849" width="7" style="261" customWidth="1"/>
    <col min="3850" max="3851" width="8.42578125" style="261" customWidth="1"/>
    <col min="3852" max="3854" width="9.140625" style="261"/>
    <col min="3855" max="3855" width="11.140625" style="261" customWidth="1"/>
    <col min="3856" max="4096" width="9.140625" style="261"/>
    <col min="4097" max="4097" width="30.28515625" style="261" customWidth="1"/>
    <col min="4098" max="4098" width="7.28515625" style="261" customWidth="1"/>
    <col min="4099" max="4099" width="7.42578125" style="261" customWidth="1"/>
    <col min="4100" max="4100" width="7.140625" style="261" customWidth="1"/>
    <col min="4101" max="4101" width="7" style="261" customWidth="1"/>
    <col min="4102" max="4102" width="8.140625" style="261" customWidth="1"/>
    <col min="4103" max="4103" width="7" style="261" customWidth="1"/>
    <col min="4104" max="4104" width="6.85546875" style="261" customWidth="1"/>
    <col min="4105" max="4105" width="7" style="261" customWidth="1"/>
    <col min="4106" max="4107" width="8.42578125" style="261" customWidth="1"/>
    <col min="4108" max="4110" width="9.140625" style="261"/>
    <col min="4111" max="4111" width="11.140625" style="261" customWidth="1"/>
    <col min="4112" max="4352" width="9.140625" style="261"/>
    <col min="4353" max="4353" width="30.28515625" style="261" customWidth="1"/>
    <col min="4354" max="4354" width="7.28515625" style="261" customWidth="1"/>
    <col min="4355" max="4355" width="7.42578125" style="261" customWidth="1"/>
    <col min="4356" max="4356" width="7.140625" style="261" customWidth="1"/>
    <col min="4357" max="4357" width="7" style="261" customWidth="1"/>
    <col min="4358" max="4358" width="8.140625" style="261" customWidth="1"/>
    <col min="4359" max="4359" width="7" style="261" customWidth="1"/>
    <col min="4360" max="4360" width="6.85546875" style="261" customWidth="1"/>
    <col min="4361" max="4361" width="7" style="261" customWidth="1"/>
    <col min="4362" max="4363" width="8.42578125" style="261" customWidth="1"/>
    <col min="4364" max="4366" width="9.140625" style="261"/>
    <col min="4367" max="4367" width="11.140625" style="261" customWidth="1"/>
    <col min="4368" max="4608" width="9.140625" style="261"/>
    <col min="4609" max="4609" width="30.28515625" style="261" customWidth="1"/>
    <col min="4610" max="4610" width="7.28515625" style="261" customWidth="1"/>
    <col min="4611" max="4611" width="7.42578125" style="261" customWidth="1"/>
    <col min="4612" max="4612" width="7.140625" style="261" customWidth="1"/>
    <col min="4613" max="4613" width="7" style="261" customWidth="1"/>
    <col min="4614" max="4614" width="8.140625" style="261" customWidth="1"/>
    <col min="4615" max="4615" width="7" style="261" customWidth="1"/>
    <col min="4616" max="4616" width="6.85546875" style="261" customWidth="1"/>
    <col min="4617" max="4617" width="7" style="261" customWidth="1"/>
    <col min="4618" max="4619" width="8.42578125" style="261" customWidth="1"/>
    <col min="4620" max="4622" width="9.140625" style="261"/>
    <col min="4623" max="4623" width="11.140625" style="261" customWidth="1"/>
    <col min="4624" max="4864" width="9.140625" style="261"/>
    <col min="4865" max="4865" width="30.28515625" style="261" customWidth="1"/>
    <col min="4866" max="4866" width="7.28515625" style="261" customWidth="1"/>
    <col min="4867" max="4867" width="7.42578125" style="261" customWidth="1"/>
    <col min="4868" max="4868" width="7.140625" style="261" customWidth="1"/>
    <col min="4869" max="4869" width="7" style="261" customWidth="1"/>
    <col min="4870" max="4870" width="8.140625" style="261" customWidth="1"/>
    <col min="4871" max="4871" width="7" style="261" customWidth="1"/>
    <col min="4872" max="4872" width="6.85546875" style="261" customWidth="1"/>
    <col min="4873" max="4873" width="7" style="261" customWidth="1"/>
    <col min="4874" max="4875" width="8.42578125" style="261" customWidth="1"/>
    <col min="4876" max="4878" width="9.140625" style="261"/>
    <col min="4879" max="4879" width="11.140625" style="261" customWidth="1"/>
    <col min="4880" max="5120" width="9.140625" style="261"/>
    <col min="5121" max="5121" width="30.28515625" style="261" customWidth="1"/>
    <col min="5122" max="5122" width="7.28515625" style="261" customWidth="1"/>
    <col min="5123" max="5123" width="7.42578125" style="261" customWidth="1"/>
    <col min="5124" max="5124" width="7.140625" style="261" customWidth="1"/>
    <col min="5125" max="5125" width="7" style="261" customWidth="1"/>
    <col min="5126" max="5126" width="8.140625" style="261" customWidth="1"/>
    <col min="5127" max="5127" width="7" style="261" customWidth="1"/>
    <col min="5128" max="5128" width="6.85546875" style="261" customWidth="1"/>
    <col min="5129" max="5129" width="7" style="261" customWidth="1"/>
    <col min="5130" max="5131" width="8.42578125" style="261" customWidth="1"/>
    <col min="5132" max="5134" width="9.140625" style="261"/>
    <col min="5135" max="5135" width="11.140625" style="261" customWidth="1"/>
    <col min="5136" max="5376" width="9.140625" style="261"/>
    <col min="5377" max="5377" width="30.28515625" style="261" customWidth="1"/>
    <col min="5378" max="5378" width="7.28515625" style="261" customWidth="1"/>
    <col min="5379" max="5379" width="7.42578125" style="261" customWidth="1"/>
    <col min="5380" max="5380" width="7.140625" style="261" customWidth="1"/>
    <col min="5381" max="5381" width="7" style="261" customWidth="1"/>
    <col min="5382" max="5382" width="8.140625" style="261" customWidth="1"/>
    <col min="5383" max="5383" width="7" style="261" customWidth="1"/>
    <col min="5384" max="5384" width="6.85546875" style="261" customWidth="1"/>
    <col min="5385" max="5385" width="7" style="261" customWidth="1"/>
    <col min="5386" max="5387" width="8.42578125" style="261" customWidth="1"/>
    <col min="5388" max="5390" width="9.140625" style="261"/>
    <col min="5391" max="5391" width="11.140625" style="261" customWidth="1"/>
    <col min="5392" max="5632" width="9.140625" style="261"/>
    <col min="5633" max="5633" width="30.28515625" style="261" customWidth="1"/>
    <col min="5634" max="5634" width="7.28515625" style="261" customWidth="1"/>
    <col min="5635" max="5635" width="7.42578125" style="261" customWidth="1"/>
    <col min="5636" max="5636" width="7.140625" style="261" customWidth="1"/>
    <col min="5637" max="5637" width="7" style="261" customWidth="1"/>
    <col min="5638" max="5638" width="8.140625" style="261" customWidth="1"/>
    <col min="5639" max="5639" width="7" style="261" customWidth="1"/>
    <col min="5640" max="5640" width="6.85546875" style="261" customWidth="1"/>
    <col min="5641" max="5641" width="7" style="261" customWidth="1"/>
    <col min="5642" max="5643" width="8.42578125" style="261" customWidth="1"/>
    <col min="5644" max="5646" width="9.140625" style="261"/>
    <col min="5647" max="5647" width="11.140625" style="261" customWidth="1"/>
    <col min="5648" max="5888" width="9.140625" style="261"/>
    <col min="5889" max="5889" width="30.28515625" style="261" customWidth="1"/>
    <col min="5890" max="5890" width="7.28515625" style="261" customWidth="1"/>
    <col min="5891" max="5891" width="7.42578125" style="261" customWidth="1"/>
    <col min="5892" max="5892" width="7.140625" style="261" customWidth="1"/>
    <col min="5893" max="5893" width="7" style="261" customWidth="1"/>
    <col min="5894" max="5894" width="8.140625" style="261" customWidth="1"/>
    <col min="5895" max="5895" width="7" style="261" customWidth="1"/>
    <col min="5896" max="5896" width="6.85546875" style="261" customWidth="1"/>
    <col min="5897" max="5897" width="7" style="261" customWidth="1"/>
    <col min="5898" max="5899" width="8.42578125" style="261" customWidth="1"/>
    <col min="5900" max="5902" width="9.140625" style="261"/>
    <col min="5903" max="5903" width="11.140625" style="261" customWidth="1"/>
    <col min="5904" max="6144" width="9.140625" style="261"/>
    <col min="6145" max="6145" width="30.28515625" style="261" customWidth="1"/>
    <col min="6146" max="6146" width="7.28515625" style="261" customWidth="1"/>
    <col min="6147" max="6147" width="7.42578125" style="261" customWidth="1"/>
    <col min="6148" max="6148" width="7.140625" style="261" customWidth="1"/>
    <col min="6149" max="6149" width="7" style="261" customWidth="1"/>
    <col min="6150" max="6150" width="8.140625" style="261" customWidth="1"/>
    <col min="6151" max="6151" width="7" style="261" customWidth="1"/>
    <col min="6152" max="6152" width="6.85546875" style="261" customWidth="1"/>
    <col min="6153" max="6153" width="7" style="261" customWidth="1"/>
    <col min="6154" max="6155" width="8.42578125" style="261" customWidth="1"/>
    <col min="6156" max="6158" width="9.140625" style="261"/>
    <col min="6159" max="6159" width="11.140625" style="261" customWidth="1"/>
    <col min="6160" max="6400" width="9.140625" style="261"/>
    <col min="6401" max="6401" width="30.28515625" style="261" customWidth="1"/>
    <col min="6402" max="6402" width="7.28515625" style="261" customWidth="1"/>
    <col min="6403" max="6403" width="7.42578125" style="261" customWidth="1"/>
    <col min="6404" max="6404" width="7.140625" style="261" customWidth="1"/>
    <col min="6405" max="6405" width="7" style="261" customWidth="1"/>
    <col min="6406" max="6406" width="8.140625" style="261" customWidth="1"/>
    <col min="6407" max="6407" width="7" style="261" customWidth="1"/>
    <col min="6408" max="6408" width="6.85546875" style="261" customWidth="1"/>
    <col min="6409" max="6409" width="7" style="261" customWidth="1"/>
    <col min="6410" max="6411" width="8.42578125" style="261" customWidth="1"/>
    <col min="6412" max="6414" width="9.140625" style="261"/>
    <col min="6415" max="6415" width="11.140625" style="261" customWidth="1"/>
    <col min="6416" max="6656" width="9.140625" style="261"/>
    <col min="6657" max="6657" width="30.28515625" style="261" customWidth="1"/>
    <col min="6658" max="6658" width="7.28515625" style="261" customWidth="1"/>
    <col min="6659" max="6659" width="7.42578125" style="261" customWidth="1"/>
    <col min="6660" max="6660" width="7.140625" style="261" customWidth="1"/>
    <col min="6661" max="6661" width="7" style="261" customWidth="1"/>
    <col min="6662" max="6662" width="8.140625" style="261" customWidth="1"/>
    <col min="6663" max="6663" width="7" style="261" customWidth="1"/>
    <col min="6664" max="6664" width="6.85546875" style="261" customWidth="1"/>
    <col min="6665" max="6665" width="7" style="261" customWidth="1"/>
    <col min="6666" max="6667" width="8.42578125" style="261" customWidth="1"/>
    <col min="6668" max="6670" width="9.140625" style="261"/>
    <col min="6671" max="6671" width="11.140625" style="261" customWidth="1"/>
    <col min="6672" max="6912" width="9.140625" style="261"/>
    <col min="6913" max="6913" width="30.28515625" style="261" customWidth="1"/>
    <col min="6914" max="6914" width="7.28515625" style="261" customWidth="1"/>
    <col min="6915" max="6915" width="7.42578125" style="261" customWidth="1"/>
    <col min="6916" max="6916" width="7.140625" style="261" customWidth="1"/>
    <col min="6917" max="6917" width="7" style="261" customWidth="1"/>
    <col min="6918" max="6918" width="8.140625" style="261" customWidth="1"/>
    <col min="6919" max="6919" width="7" style="261" customWidth="1"/>
    <col min="6920" max="6920" width="6.85546875" style="261" customWidth="1"/>
    <col min="6921" max="6921" width="7" style="261" customWidth="1"/>
    <col min="6922" max="6923" width="8.42578125" style="261" customWidth="1"/>
    <col min="6924" max="6926" width="9.140625" style="261"/>
    <col min="6927" max="6927" width="11.140625" style="261" customWidth="1"/>
    <col min="6928" max="7168" width="9.140625" style="261"/>
    <col min="7169" max="7169" width="30.28515625" style="261" customWidth="1"/>
    <col min="7170" max="7170" width="7.28515625" style="261" customWidth="1"/>
    <col min="7171" max="7171" width="7.42578125" style="261" customWidth="1"/>
    <col min="7172" max="7172" width="7.140625" style="261" customWidth="1"/>
    <col min="7173" max="7173" width="7" style="261" customWidth="1"/>
    <col min="7174" max="7174" width="8.140625" style="261" customWidth="1"/>
    <col min="7175" max="7175" width="7" style="261" customWidth="1"/>
    <col min="7176" max="7176" width="6.85546875" style="261" customWidth="1"/>
    <col min="7177" max="7177" width="7" style="261" customWidth="1"/>
    <col min="7178" max="7179" width="8.42578125" style="261" customWidth="1"/>
    <col min="7180" max="7182" width="9.140625" style="261"/>
    <col min="7183" max="7183" width="11.140625" style="261" customWidth="1"/>
    <col min="7184" max="7424" width="9.140625" style="261"/>
    <col min="7425" max="7425" width="30.28515625" style="261" customWidth="1"/>
    <col min="7426" max="7426" width="7.28515625" style="261" customWidth="1"/>
    <col min="7427" max="7427" width="7.42578125" style="261" customWidth="1"/>
    <col min="7428" max="7428" width="7.140625" style="261" customWidth="1"/>
    <col min="7429" max="7429" width="7" style="261" customWidth="1"/>
    <col min="7430" max="7430" width="8.140625" style="261" customWidth="1"/>
    <col min="7431" max="7431" width="7" style="261" customWidth="1"/>
    <col min="7432" max="7432" width="6.85546875" style="261" customWidth="1"/>
    <col min="7433" max="7433" width="7" style="261" customWidth="1"/>
    <col min="7434" max="7435" width="8.42578125" style="261" customWidth="1"/>
    <col min="7436" max="7438" width="9.140625" style="261"/>
    <col min="7439" max="7439" width="11.140625" style="261" customWidth="1"/>
    <col min="7440" max="7680" width="9.140625" style="261"/>
    <col min="7681" max="7681" width="30.28515625" style="261" customWidth="1"/>
    <col min="7682" max="7682" width="7.28515625" style="261" customWidth="1"/>
    <col min="7683" max="7683" width="7.42578125" style="261" customWidth="1"/>
    <col min="7684" max="7684" width="7.140625" style="261" customWidth="1"/>
    <col min="7685" max="7685" width="7" style="261" customWidth="1"/>
    <col min="7686" max="7686" width="8.140625" style="261" customWidth="1"/>
    <col min="7687" max="7687" width="7" style="261" customWidth="1"/>
    <col min="7688" max="7688" width="6.85546875" style="261" customWidth="1"/>
    <col min="7689" max="7689" width="7" style="261" customWidth="1"/>
    <col min="7690" max="7691" width="8.42578125" style="261" customWidth="1"/>
    <col min="7692" max="7694" width="9.140625" style="261"/>
    <col min="7695" max="7695" width="11.140625" style="261" customWidth="1"/>
    <col min="7696" max="7936" width="9.140625" style="261"/>
    <col min="7937" max="7937" width="30.28515625" style="261" customWidth="1"/>
    <col min="7938" max="7938" width="7.28515625" style="261" customWidth="1"/>
    <col min="7939" max="7939" width="7.42578125" style="261" customWidth="1"/>
    <col min="7940" max="7940" width="7.140625" style="261" customWidth="1"/>
    <col min="7941" max="7941" width="7" style="261" customWidth="1"/>
    <col min="7942" max="7942" width="8.140625" style="261" customWidth="1"/>
    <col min="7943" max="7943" width="7" style="261" customWidth="1"/>
    <col min="7944" max="7944" width="6.85546875" style="261" customWidth="1"/>
    <col min="7945" max="7945" width="7" style="261" customWidth="1"/>
    <col min="7946" max="7947" width="8.42578125" style="261" customWidth="1"/>
    <col min="7948" max="7950" width="9.140625" style="261"/>
    <col min="7951" max="7951" width="11.140625" style="261" customWidth="1"/>
    <col min="7952" max="8192" width="9.140625" style="261"/>
    <col min="8193" max="8193" width="30.28515625" style="261" customWidth="1"/>
    <col min="8194" max="8194" width="7.28515625" style="261" customWidth="1"/>
    <col min="8195" max="8195" width="7.42578125" style="261" customWidth="1"/>
    <col min="8196" max="8196" width="7.140625" style="261" customWidth="1"/>
    <col min="8197" max="8197" width="7" style="261" customWidth="1"/>
    <col min="8198" max="8198" width="8.140625" style="261" customWidth="1"/>
    <col min="8199" max="8199" width="7" style="261" customWidth="1"/>
    <col min="8200" max="8200" width="6.85546875" style="261" customWidth="1"/>
    <col min="8201" max="8201" width="7" style="261" customWidth="1"/>
    <col min="8202" max="8203" width="8.42578125" style="261" customWidth="1"/>
    <col min="8204" max="8206" width="9.140625" style="261"/>
    <col min="8207" max="8207" width="11.140625" style="261" customWidth="1"/>
    <col min="8208" max="8448" width="9.140625" style="261"/>
    <col min="8449" max="8449" width="30.28515625" style="261" customWidth="1"/>
    <col min="8450" max="8450" width="7.28515625" style="261" customWidth="1"/>
    <col min="8451" max="8451" width="7.42578125" style="261" customWidth="1"/>
    <col min="8452" max="8452" width="7.140625" style="261" customWidth="1"/>
    <col min="8453" max="8453" width="7" style="261" customWidth="1"/>
    <col min="8454" max="8454" width="8.140625" style="261" customWidth="1"/>
    <col min="8455" max="8455" width="7" style="261" customWidth="1"/>
    <col min="8456" max="8456" width="6.85546875" style="261" customWidth="1"/>
    <col min="8457" max="8457" width="7" style="261" customWidth="1"/>
    <col min="8458" max="8459" width="8.42578125" style="261" customWidth="1"/>
    <col min="8460" max="8462" width="9.140625" style="261"/>
    <col min="8463" max="8463" width="11.140625" style="261" customWidth="1"/>
    <col min="8464" max="8704" width="9.140625" style="261"/>
    <col min="8705" max="8705" width="30.28515625" style="261" customWidth="1"/>
    <col min="8706" max="8706" width="7.28515625" style="261" customWidth="1"/>
    <col min="8707" max="8707" width="7.42578125" style="261" customWidth="1"/>
    <col min="8708" max="8708" width="7.140625" style="261" customWidth="1"/>
    <col min="8709" max="8709" width="7" style="261" customWidth="1"/>
    <col min="8710" max="8710" width="8.140625" style="261" customWidth="1"/>
    <col min="8711" max="8711" width="7" style="261" customWidth="1"/>
    <col min="8712" max="8712" width="6.85546875" style="261" customWidth="1"/>
    <col min="8713" max="8713" width="7" style="261" customWidth="1"/>
    <col min="8714" max="8715" width="8.42578125" style="261" customWidth="1"/>
    <col min="8716" max="8718" width="9.140625" style="261"/>
    <col min="8719" max="8719" width="11.140625" style="261" customWidth="1"/>
    <col min="8720" max="8960" width="9.140625" style="261"/>
    <col min="8961" max="8961" width="30.28515625" style="261" customWidth="1"/>
    <col min="8962" max="8962" width="7.28515625" style="261" customWidth="1"/>
    <col min="8963" max="8963" width="7.42578125" style="261" customWidth="1"/>
    <col min="8964" max="8964" width="7.140625" style="261" customWidth="1"/>
    <col min="8965" max="8965" width="7" style="261" customWidth="1"/>
    <col min="8966" max="8966" width="8.140625" style="261" customWidth="1"/>
    <col min="8967" max="8967" width="7" style="261" customWidth="1"/>
    <col min="8968" max="8968" width="6.85546875" style="261" customWidth="1"/>
    <col min="8969" max="8969" width="7" style="261" customWidth="1"/>
    <col min="8970" max="8971" width="8.42578125" style="261" customWidth="1"/>
    <col min="8972" max="8974" width="9.140625" style="261"/>
    <col min="8975" max="8975" width="11.140625" style="261" customWidth="1"/>
    <col min="8976" max="9216" width="9.140625" style="261"/>
    <col min="9217" max="9217" width="30.28515625" style="261" customWidth="1"/>
    <col min="9218" max="9218" width="7.28515625" style="261" customWidth="1"/>
    <col min="9219" max="9219" width="7.42578125" style="261" customWidth="1"/>
    <col min="9220" max="9220" width="7.140625" style="261" customWidth="1"/>
    <col min="9221" max="9221" width="7" style="261" customWidth="1"/>
    <col min="9222" max="9222" width="8.140625" style="261" customWidth="1"/>
    <col min="9223" max="9223" width="7" style="261" customWidth="1"/>
    <col min="9224" max="9224" width="6.85546875" style="261" customWidth="1"/>
    <col min="9225" max="9225" width="7" style="261" customWidth="1"/>
    <col min="9226" max="9227" width="8.42578125" style="261" customWidth="1"/>
    <col min="9228" max="9230" width="9.140625" style="261"/>
    <col min="9231" max="9231" width="11.140625" style="261" customWidth="1"/>
    <col min="9232" max="9472" width="9.140625" style="261"/>
    <col min="9473" max="9473" width="30.28515625" style="261" customWidth="1"/>
    <col min="9474" max="9474" width="7.28515625" style="261" customWidth="1"/>
    <col min="9475" max="9475" width="7.42578125" style="261" customWidth="1"/>
    <col min="9476" max="9476" width="7.140625" style="261" customWidth="1"/>
    <col min="9477" max="9477" width="7" style="261" customWidth="1"/>
    <col min="9478" max="9478" width="8.140625" style="261" customWidth="1"/>
    <col min="9479" max="9479" width="7" style="261" customWidth="1"/>
    <col min="9480" max="9480" width="6.85546875" style="261" customWidth="1"/>
    <col min="9481" max="9481" width="7" style="261" customWidth="1"/>
    <col min="9482" max="9483" width="8.42578125" style="261" customWidth="1"/>
    <col min="9484" max="9486" width="9.140625" style="261"/>
    <col min="9487" max="9487" width="11.140625" style="261" customWidth="1"/>
    <col min="9488" max="9728" width="9.140625" style="261"/>
    <col min="9729" max="9729" width="30.28515625" style="261" customWidth="1"/>
    <col min="9730" max="9730" width="7.28515625" style="261" customWidth="1"/>
    <col min="9731" max="9731" width="7.42578125" style="261" customWidth="1"/>
    <col min="9732" max="9732" width="7.140625" style="261" customWidth="1"/>
    <col min="9733" max="9733" width="7" style="261" customWidth="1"/>
    <col min="9734" max="9734" width="8.140625" style="261" customWidth="1"/>
    <col min="9735" max="9735" width="7" style="261" customWidth="1"/>
    <col min="9736" max="9736" width="6.85546875" style="261" customWidth="1"/>
    <col min="9737" max="9737" width="7" style="261" customWidth="1"/>
    <col min="9738" max="9739" width="8.42578125" style="261" customWidth="1"/>
    <col min="9740" max="9742" width="9.140625" style="261"/>
    <col min="9743" max="9743" width="11.140625" style="261" customWidth="1"/>
    <col min="9744" max="9984" width="9.140625" style="261"/>
    <col min="9985" max="9985" width="30.28515625" style="261" customWidth="1"/>
    <col min="9986" max="9986" width="7.28515625" style="261" customWidth="1"/>
    <col min="9987" max="9987" width="7.42578125" style="261" customWidth="1"/>
    <col min="9988" max="9988" width="7.140625" style="261" customWidth="1"/>
    <col min="9989" max="9989" width="7" style="261" customWidth="1"/>
    <col min="9990" max="9990" width="8.140625" style="261" customWidth="1"/>
    <col min="9991" max="9991" width="7" style="261" customWidth="1"/>
    <col min="9992" max="9992" width="6.85546875" style="261" customWidth="1"/>
    <col min="9993" max="9993" width="7" style="261" customWidth="1"/>
    <col min="9994" max="9995" width="8.42578125" style="261" customWidth="1"/>
    <col min="9996" max="9998" width="9.140625" style="261"/>
    <col min="9999" max="9999" width="11.140625" style="261" customWidth="1"/>
    <col min="10000" max="10240" width="9.140625" style="261"/>
    <col min="10241" max="10241" width="30.28515625" style="261" customWidth="1"/>
    <col min="10242" max="10242" width="7.28515625" style="261" customWidth="1"/>
    <col min="10243" max="10243" width="7.42578125" style="261" customWidth="1"/>
    <col min="10244" max="10244" width="7.140625" style="261" customWidth="1"/>
    <col min="10245" max="10245" width="7" style="261" customWidth="1"/>
    <col min="10246" max="10246" width="8.140625" style="261" customWidth="1"/>
    <col min="10247" max="10247" width="7" style="261" customWidth="1"/>
    <col min="10248" max="10248" width="6.85546875" style="261" customWidth="1"/>
    <col min="10249" max="10249" width="7" style="261" customWidth="1"/>
    <col min="10250" max="10251" width="8.42578125" style="261" customWidth="1"/>
    <col min="10252" max="10254" width="9.140625" style="261"/>
    <col min="10255" max="10255" width="11.140625" style="261" customWidth="1"/>
    <col min="10256" max="10496" width="9.140625" style="261"/>
    <col min="10497" max="10497" width="30.28515625" style="261" customWidth="1"/>
    <col min="10498" max="10498" width="7.28515625" style="261" customWidth="1"/>
    <col min="10499" max="10499" width="7.42578125" style="261" customWidth="1"/>
    <col min="10500" max="10500" width="7.140625" style="261" customWidth="1"/>
    <col min="10501" max="10501" width="7" style="261" customWidth="1"/>
    <col min="10502" max="10502" width="8.140625" style="261" customWidth="1"/>
    <col min="10503" max="10503" width="7" style="261" customWidth="1"/>
    <col min="10504" max="10504" width="6.85546875" style="261" customWidth="1"/>
    <col min="10505" max="10505" width="7" style="261" customWidth="1"/>
    <col min="10506" max="10507" width="8.42578125" style="261" customWidth="1"/>
    <col min="10508" max="10510" width="9.140625" style="261"/>
    <col min="10511" max="10511" width="11.140625" style="261" customWidth="1"/>
    <col min="10512" max="10752" width="9.140625" style="261"/>
    <col min="10753" max="10753" width="30.28515625" style="261" customWidth="1"/>
    <col min="10754" max="10754" width="7.28515625" style="261" customWidth="1"/>
    <col min="10755" max="10755" width="7.42578125" style="261" customWidth="1"/>
    <col min="10756" max="10756" width="7.140625" style="261" customWidth="1"/>
    <col min="10757" max="10757" width="7" style="261" customWidth="1"/>
    <col min="10758" max="10758" width="8.140625" style="261" customWidth="1"/>
    <col min="10759" max="10759" width="7" style="261" customWidth="1"/>
    <col min="10760" max="10760" width="6.85546875" style="261" customWidth="1"/>
    <col min="10761" max="10761" width="7" style="261" customWidth="1"/>
    <col min="10762" max="10763" width="8.42578125" style="261" customWidth="1"/>
    <col min="10764" max="10766" width="9.140625" style="261"/>
    <col min="10767" max="10767" width="11.140625" style="261" customWidth="1"/>
    <col min="10768" max="11008" width="9.140625" style="261"/>
    <col min="11009" max="11009" width="30.28515625" style="261" customWidth="1"/>
    <col min="11010" max="11010" width="7.28515625" style="261" customWidth="1"/>
    <col min="11011" max="11011" width="7.42578125" style="261" customWidth="1"/>
    <col min="11012" max="11012" width="7.140625" style="261" customWidth="1"/>
    <col min="11013" max="11013" width="7" style="261" customWidth="1"/>
    <col min="11014" max="11014" width="8.140625" style="261" customWidth="1"/>
    <col min="11015" max="11015" width="7" style="261" customWidth="1"/>
    <col min="11016" max="11016" width="6.85546875" style="261" customWidth="1"/>
    <col min="11017" max="11017" width="7" style="261" customWidth="1"/>
    <col min="11018" max="11019" width="8.42578125" style="261" customWidth="1"/>
    <col min="11020" max="11022" width="9.140625" style="261"/>
    <col min="11023" max="11023" width="11.140625" style="261" customWidth="1"/>
    <col min="11024" max="11264" width="9.140625" style="261"/>
    <col min="11265" max="11265" width="30.28515625" style="261" customWidth="1"/>
    <col min="11266" max="11266" width="7.28515625" style="261" customWidth="1"/>
    <col min="11267" max="11267" width="7.42578125" style="261" customWidth="1"/>
    <col min="11268" max="11268" width="7.140625" style="261" customWidth="1"/>
    <col min="11269" max="11269" width="7" style="261" customWidth="1"/>
    <col min="11270" max="11270" width="8.140625" style="261" customWidth="1"/>
    <col min="11271" max="11271" width="7" style="261" customWidth="1"/>
    <col min="11272" max="11272" width="6.85546875" style="261" customWidth="1"/>
    <col min="11273" max="11273" width="7" style="261" customWidth="1"/>
    <col min="11274" max="11275" width="8.42578125" style="261" customWidth="1"/>
    <col min="11276" max="11278" width="9.140625" style="261"/>
    <col min="11279" max="11279" width="11.140625" style="261" customWidth="1"/>
    <col min="11280" max="11520" width="9.140625" style="261"/>
    <col min="11521" max="11521" width="30.28515625" style="261" customWidth="1"/>
    <col min="11522" max="11522" width="7.28515625" style="261" customWidth="1"/>
    <col min="11523" max="11523" width="7.42578125" style="261" customWidth="1"/>
    <col min="11524" max="11524" width="7.140625" style="261" customWidth="1"/>
    <col min="11525" max="11525" width="7" style="261" customWidth="1"/>
    <col min="11526" max="11526" width="8.140625" style="261" customWidth="1"/>
    <col min="11527" max="11527" width="7" style="261" customWidth="1"/>
    <col min="11528" max="11528" width="6.85546875" style="261" customWidth="1"/>
    <col min="11529" max="11529" width="7" style="261" customWidth="1"/>
    <col min="11530" max="11531" width="8.42578125" style="261" customWidth="1"/>
    <col min="11532" max="11534" width="9.140625" style="261"/>
    <col min="11535" max="11535" width="11.140625" style="261" customWidth="1"/>
    <col min="11536" max="11776" width="9.140625" style="261"/>
    <col min="11777" max="11777" width="30.28515625" style="261" customWidth="1"/>
    <col min="11778" max="11778" width="7.28515625" style="261" customWidth="1"/>
    <col min="11779" max="11779" width="7.42578125" style="261" customWidth="1"/>
    <col min="11780" max="11780" width="7.140625" style="261" customWidth="1"/>
    <col min="11781" max="11781" width="7" style="261" customWidth="1"/>
    <col min="11782" max="11782" width="8.140625" style="261" customWidth="1"/>
    <col min="11783" max="11783" width="7" style="261" customWidth="1"/>
    <col min="11784" max="11784" width="6.85546875" style="261" customWidth="1"/>
    <col min="11785" max="11785" width="7" style="261" customWidth="1"/>
    <col min="11786" max="11787" width="8.42578125" style="261" customWidth="1"/>
    <col min="11788" max="11790" width="9.140625" style="261"/>
    <col min="11791" max="11791" width="11.140625" style="261" customWidth="1"/>
    <col min="11792" max="12032" width="9.140625" style="261"/>
    <col min="12033" max="12033" width="30.28515625" style="261" customWidth="1"/>
    <col min="12034" max="12034" width="7.28515625" style="261" customWidth="1"/>
    <col min="12035" max="12035" width="7.42578125" style="261" customWidth="1"/>
    <col min="12036" max="12036" width="7.140625" style="261" customWidth="1"/>
    <col min="12037" max="12037" width="7" style="261" customWidth="1"/>
    <col min="12038" max="12038" width="8.140625" style="261" customWidth="1"/>
    <col min="12039" max="12039" width="7" style="261" customWidth="1"/>
    <col min="12040" max="12040" width="6.85546875" style="261" customWidth="1"/>
    <col min="12041" max="12041" width="7" style="261" customWidth="1"/>
    <col min="12042" max="12043" width="8.42578125" style="261" customWidth="1"/>
    <col min="12044" max="12046" width="9.140625" style="261"/>
    <col min="12047" max="12047" width="11.140625" style="261" customWidth="1"/>
    <col min="12048" max="12288" width="9.140625" style="261"/>
    <col min="12289" max="12289" width="30.28515625" style="261" customWidth="1"/>
    <col min="12290" max="12290" width="7.28515625" style="261" customWidth="1"/>
    <col min="12291" max="12291" width="7.42578125" style="261" customWidth="1"/>
    <col min="12292" max="12292" width="7.140625" style="261" customWidth="1"/>
    <col min="12293" max="12293" width="7" style="261" customWidth="1"/>
    <col min="12294" max="12294" width="8.140625" style="261" customWidth="1"/>
    <col min="12295" max="12295" width="7" style="261" customWidth="1"/>
    <col min="12296" max="12296" width="6.85546875" style="261" customWidth="1"/>
    <col min="12297" max="12297" width="7" style="261" customWidth="1"/>
    <col min="12298" max="12299" width="8.42578125" style="261" customWidth="1"/>
    <col min="12300" max="12302" width="9.140625" style="261"/>
    <col min="12303" max="12303" width="11.140625" style="261" customWidth="1"/>
    <col min="12304" max="12544" width="9.140625" style="261"/>
    <col min="12545" max="12545" width="30.28515625" style="261" customWidth="1"/>
    <col min="12546" max="12546" width="7.28515625" style="261" customWidth="1"/>
    <col min="12547" max="12547" width="7.42578125" style="261" customWidth="1"/>
    <col min="12548" max="12548" width="7.140625" style="261" customWidth="1"/>
    <col min="12549" max="12549" width="7" style="261" customWidth="1"/>
    <col min="12550" max="12550" width="8.140625" style="261" customWidth="1"/>
    <col min="12551" max="12551" width="7" style="261" customWidth="1"/>
    <col min="12552" max="12552" width="6.85546875" style="261" customWidth="1"/>
    <col min="12553" max="12553" width="7" style="261" customWidth="1"/>
    <col min="12554" max="12555" width="8.42578125" style="261" customWidth="1"/>
    <col min="12556" max="12558" width="9.140625" style="261"/>
    <col min="12559" max="12559" width="11.140625" style="261" customWidth="1"/>
    <col min="12560" max="12800" width="9.140625" style="261"/>
    <col min="12801" max="12801" width="30.28515625" style="261" customWidth="1"/>
    <col min="12802" max="12802" width="7.28515625" style="261" customWidth="1"/>
    <col min="12803" max="12803" width="7.42578125" style="261" customWidth="1"/>
    <col min="12804" max="12804" width="7.140625" style="261" customWidth="1"/>
    <col min="12805" max="12805" width="7" style="261" customWidth="1"/>
    <col min="12806" max="12806" width="8.140625" style="261" customWidth="1"/>
    <col min="12807" max="12807" width="7" style="261" customWidth="1"/>
    <col min="12808" max="12808" width="6.85546875" style="261" customWidth="1"/>
    <col min="12809" max="12809" width="7" style="261" customWidth="1"/>
    <col min="12810" max="12811" width="8.42578125" style="261" customWidth="1"/>
    <col min="12812" max="12814" width="9.140625" style="261"/>
    <col min="12815" max="12815" width="11.140625" style="261" customWidth="1"/>
    <col min="12816" max="13056" width="9.140625" style="261"/>
    <col min="13057" max="13057" width="30.28515625" style="261" customWidth="1"/>
    <col min="13058" max="13058" width="7.28515625" style="261" customWidth="1"/>
    <col min="13059" max="13059" width="7.42578125" style="261" customWidth="1"/>
    <col min="13060" max="13060" width="7.140625" style="261" customWidth="1"/>
    <col min="13061" max="13061" width="7" style="261" customWidth="1"/>
    <col min="13062" max="13062" width="8.140625" style="261" customWidth="1"/>
    <col min="13063" max="13063" width="7" style="261" customWidth="1"/>
    <col min="13064" max="13064" width="6.85546875" style="261" customWidth="1"/>
    <col min="13065" max="13065" width="7" style="261" customWidth="1"/>
    <col min="13066" max="13067" width="8.42578125" style="261" customWidth="1"/>
    <col min="13068" max="13070" width="9.140625" style="261"/>
    <col min="13071" max="13071" width="11.140625" style="261" customWidth="1"/>
    <col min="13072" max="13312" width="9.140625" style="261"/>
    <col min="13313" max="13313" width="30.28515625" style="261" customWidth="1"/>
    <col min="13314" max="13314" width="7.28515625" style="261" customWidth="1"/>
    <col min="13315" max="13315" width="7.42578125" style="261" customWidth="1"/>
    <col min="13316" max="13316" width="7.140625" style="261" customWidth="1"/>
    <col min="13317" max="13317" width="7" style="261" customWidth="1"/>
    <col min="13318" max="13318" width="8.140625" style="261" customWidth="1"/>
    <col min="13319" max="13319" width="7" style="261" customWidth="1"/>
    <col min="13320" max="13320" width="6.85546875" style="261" customWidth="1"/>
    <col min="13321" max="13321" width="7" style="261" customWidth="1"/>
    <col min="13322" max="13323" width="8.42578125" style="261" customWidth="1"/>
    <col min="13324" max="13326" width="9.140625" style="261"/>
    <col min="13327" max="13327" width="11.140625" style="261" customWidth="1"/>
    <col min="13328" max="13568" width="9.140625" style="261"/>
    <col min="13569" max="13569" width="30.28515625" style="261" customWidth="1"/>
    <col min="13570" max="13570" width="7.28515625" style="261" customWidth="1"/>
    <col min="13571" max="13571" width="7.42578125" style="261" customWidth="1"/>
    <col min="13572" max="13572" width="7.140625" style="261" customWidth="1"/>
    <col min="13573" max="13573" width="7" style="261" customWidth="1"/>
    <col min="13574" max="13574" width="8.140625" style="261" customWidth="1"/>
    <col min="13575" max="13575" width="7" style="261" customWidth="1"/>
    <col min="13576" max="13576" width="6.85546875" style="261" customWidth="1"/>
    <col min="13577" max="13577" width="7" style="261" customWidth="1"/>
    <col min="13578" max="13579" width="8.42578125" style="261" customWidth="1"/>
    <col min="13580" max="13582" width="9.140625" style="261"/>
    <col min="13583" max="13583" width="11.140625" style="261" customWidth="1"/>
    <col min="13584" max="13824" width="9.140625" style="261"/>
    <col min="13825" max="13825" width="30.28515625" style="261" customWidth="1"/>
    <col min="13826" max="13826" width="7.28515625" style="261" customWidth="1"/>
    <col min="13827" max="13827" width="7.42578125" style="261" customWidth="1"/>
    <col min="13828" max="13828" width="7.140625" style="261" customWidth="1"/>
    <col min="13829" max="13829" width="7" style="261" customWidth="1"/>
    <col min="13830" max="13830" width="8.140625" style="261" customWidth="1"/>
    <col min="13831" max="13831" width="7" style="261" customWidth="1"/>
    <col min="13832" max="13832" width="6.85546875" style="261" customWidth="1"/>
    <col min="13833" max="13833" width="7" style="261" customWidth="1"/>
    <col min="13834" max="13835" width="8.42578125" style="261" customWidth="1"/>
    <col min="13836" max="13838" width="9.140625" style="261"/>
    <col min="13839" max="13839" width="11.140625" style="261" customWidth="1"/>
    <col min="13840" max="14080" width="9.140625" style="261"/>
    <col min="14081" max="14081" width="30.28515625" style="261" customWidth="1"/>
    <col min="14082" max="14082" width="7.28515625" style="261" customWidth="1"/>
    <col min="14083" max="14083" width="7.42578125" style="261" customWidth="1"/>
    <col min="14084" max="14084" width="7.140625" style="261" customWidth="1"/>
    <col min="14085" max="14085" width="7" style="261" customWidth="1"/>
    <col min="14086" max="14086" width="8.140625" style="261" customWidth="1"/>
    <col min="14087" max="14087" width="7" style="261" customWidth="1"/>
    <col min="14088" max="14088" width="6.85546875" style="261" customWidth="1"/>
    <col min="14089" max="14089" width="7" style="261" customWidth="1"/>
    <col min="14090" max="14091" width="8.42578125" style="261" customWidth="1"/>
    <col min="14092" max="14094" width="9.140625" style="261"/>
    <col min="14095" max="14095" width="11.140625" style="261" customWidth="1"/>
    <col min="14096" max="14336" width="9.140625" style="261"/>
    <col min="14337" max="14337" width="30.28515625" style="261" customWidth="1"/>
    <col min="14338" max="14338" width="7.28515625" style="261" customWidth="1"/>
    <col min="14339" max="14339" width="7.42578125" style="261" customWidth="1"/>
    <col min="14340" max="14340" width="7.140625" style="261" customWidth="1"/>
    <col min="14341" max="14341" width="7" style="261" customWidth="1"/>
    <col min="14342" max="14342" width="8.140625" style="261" customWidth="1"/>
    <col min="14343" max="14343" width="7" style="261" customWidth="1"/>
    <col min="14344" max="14344" width="6.85546875" style="261" customWidth="1"/>
    <col min="14345" max="14345" width="7" style="261" customWidth="1"/>
    <col min="14346" max="14347" width="8.42578125" style="261" customWidth="1"/>
    <col min="14348" max="14350" width="9.140625" style="261"/>
    <col min="14351" max="14351" width="11.140625" style="261" customWidth="1"/>
    <col min="14352" max="14592" width="9.140625" style="261"/>
    <col min="14593" max="14593" width="30.28515625" style="261" customWidth="1"/>
    <col min="14594" max="14594" width="7.28515625" style="261" customWidth="1"/>
    <col min="14595" max="14595" width="7.42578125" style="261" customWidth="1"/>
    <col min="14596" max="14596" width="7.140625" style="261" customWidth="1"/>
    <col min="14597" max="14597" width="7" style="261" customWidth="1"/>
    <col min="14598" max="14598" width="8.140625" style="261" customWidth="1"/>
    <col min="14599" max="14599" width="7" style="261" customWidth="1"/>
    <col min="14600" max="14600" width="6.85546875" style="261" customWidth="1"/>
    <col min="14601" max="14601" width="7" style="261" customWidth="1"/>
    <col min="14602" max="14603" width="8.42578125" style="261" customWidth="1"/>
    <col min="14604" max="14606" width="9.140625" style="261"/>
    <col min="14607" max="14607" width="11.140625" style="261" customWidth="1"/>
    <col min="14608" max="14848" width="9.140625" style="261"/>
    <col min="14849" max="14849" width="30.28515625" style="261" customWidth="1"/>
    <col min="14850" max="14850" width="7.28515625" style="261" customWidth="1"/>
    <col min="14851" max="14851" width="7.42578125" style="261" customWidth="1"/>
    <col min="14852" max="14852" width="7.140625" style="261" customWidth="1"/>
    <col min="14853" max="14853" width="7" style="261" customWidth="1"/>
    <col min="14854" max="14854" width="8.140625" style="261" customWidth="1"/>
    <col min="14855" max="14855" width="7" style="261" customWidth="1"/>
    <col min="14856" max="14856" width="6.85546875" style="261" customWidth="1"/>
    <col min="14857" max="14857" width="7" style="261" customWidth="1"/>
    <col min="14858" max="14859" width="8.42578125" style="261" customWidth="1"/>
    <col min="14860" max="14862" width="9.140625" style="261"/>
    <col min="14863" max="14863" width="11.140625" style="261" customWidth="1"/>
    <col min="14864" max="15104" width="9.140625" style="261"/>
    <col min="15105" max="15105" width="30.28515625" style="261" customWidth="1"/>
    <col min="15106" max="15106" width="7.28515625" style="261" customWidth="1"/>
    <col min="15107" max="15107" width="7.42578125" style="261" customWidth="1"/>
    <col min="15108" max="15108" width="7.140625" style="261" customWidth="1"/>
    <col min="15109" max="15109" width="7" style="261" customWidth="1"/>
    <col min="15110" max="15110" width="8.140625" style="261" customWidth="1"/>
    <col min="15111" max="15111" width="7" style="261" customWidth="1"/>
    <col min="15112" max="15112" width="6.85546875" style="261" customWidth="1"/>
    <col min="15113" max="15113" width="7" style="261" customWidth="1"/>
    <col min="15114" max="15115" width="8.42578125" style="261" customWidth="1"/>
    <col min="15116" max="15118" width="9.140625" style="261"/>
    <col min="15119" max="15119" width="11.140625" style="261" customWidth="1"/>
    <col min="15120" max="15360" width="9.140625" style="261"/>
    <col min="15361" max="15361" width="30.28515625" style="261" customWidth="1"/>
    <col min="15362" max="15362" width="7.28515625" style="261" customWidth="1"/>
    <col min="15363" max="15363" width="7.42578125" style="261" customWidth="1"/>
    <col min="15364" max="15364" width="7.140625" style="261" customWidth="1"/>
    <col min="15365" max="15365" width="7" style="261" customWidth="1"/>
    <col min="15366" max="15366" width="8.140625" style="261" customWidth="1"/>
    <col min="15367" max="15367" width="7" style="261" customWidth="1"/>
    <col min="15368" max="15368" width="6.85546875" style="261" customWidth="1"/>
    <col min="15369" max="15369" width="7" style="261" customWidth="1"/>
    <col min="15370" max="15371" width="8.42578125" style="261" customWidth="1"/>
    <col min="15372" max="15374" width="9.140625" style="261"/>
    <col min="15375" max="15375" width="11.140625" style="261" customWidth="1"/>
    <col min="15376" max="15616" width="9.140625" style="261"/>
    <col min="15617" max="15617" width="30.28515625" style="261" customWidth="1"/>
    <col min="15618" max="15618" width="7.28515625" style="261" customWidth="1"/>
    <col min="15619" max="15619" width="7.42578125" style="261" customWidth="1"/>
    <col min="15620" max="15620" width="7.140625" style="261" customWidth="1"/>
    <col min="15621" max="15621" width="7" style="261" customWidth="1"/>
    <col min="15622" max="15622" width="8.140625" style="261" customWidth="1"/>
    <col min="15623" max="15623" width="7" style="261" customWidth="1"/>
    <col min="15624" max="15624" width="6.85546875" style="261" customWidth="1"/>
    <col min="15625" max="15625" width="7" style="261" customWidth="1"/>
    <col min="15626" max="15627" width="8.42578125" style="261" customWidth="1"/>
    <col min="15628" max="15630" width="9.140625" style="261"/>
    <col min="15631" max="15631" width="11.140625" style="261" customWidth="1"/>
    <col min="15632" max="15872" width="9.140625" style="261"/>
    <col min="15873" max="15873" width="30.28515625" style="261" customWidth="1"/>
    <col min="15874" max="15874" width="7.28515625" style="261" customWidth="1"/>
    <col min="15875" max="15875" width="7.42578125" style="261" customWidth="1"/>
    <col min="15876" max="15876" width="7.140625" style="261" customWidth="1"/>
    <col min="15877" max="15877" width="7" style="261" customWidth="1"/>
    <col min="15878" max="15878" width="8.140625" style="261" customWidth="1"/>
    <col min="15879" max="15879" width="7" style="261" customWidth="1"/>
    <col min="15880" max="15880" width="6.85546875" style="261" customWidth="1"/>
    <col min="15881" max="15881" width="7" style="261" customWidth="1"/>
    <col min="15882" max="15883" width="8.42578125" style="261" customWidth="1"/>
    <col min="15884" max="15886" width="9.140625" style="261"/>
    <col min="15887" max="15887" width="11.140625" style="261" customWidth="1"/>
    <col min="15888" max="16128" width="9.140625" style="261"/>
    <col min="16129" max="16129" width="30.28515625" style="261" customWidth="1"/>
    <col min="16130" max="16130" width="7.28515625" style="261" customWidth="1"/>
    <col min="16131" max="16131" width="7.42578125" style="261" customWidth="1"/>
    <col min="16132" max="16132" width="7.140625" style="261" customWidth="1"/>
    <col min="16133" max="16133" width="7" style="261" customWidth="1"/>
    <col min="16134" max="16134" width="8.140625" style="261" customWidth="1"/>
    <col min="16135" max="16135" width="7" style="261" customWidth="1"/>
    <col min="16136" max="16136" width="6.85546875" style="261" customWidth="1"/>
    <col min="16137" max="16137" width="7" style="261" customWidth="1"/>
    <col min="16138" max="16139" width="8.42578125" style="261" customWidth="1"/>
    <col min="16140" max="16142" width="9.140625" style="261"/>
    <col min="16143" max="16143" width="11.140625" style="261" customWidth="1"/>
    <col min="16144" max="16384" width="9.140625" style="261"/>
  </cols>
  <sheetData>
    <row r="1" spans="1:21" ht="15">
      <c r="A1" s="260" t="s">
        <v>4</v>
      </c>
    </row>
    <row r="2" spans="1:21" s="262" customFormat="1" ht="15">
      <c r="A2" s="264"/>
      <c r="H2" s="265"/>
      <c r="I2" s="265"/>
      <c r="J2" s="265"/>
      <c r="K2" s="265"/>
      <c r="L2" s="265"/>
      <c r="M2" s="265"/>
      <c r="N2" s="265"/>
      <c r="O2" s="265"/>
      <c r="P2" s="265"/>
      <c r="Q2" s="265"/>
      <c r="R2" s="265"/>
      <c r="S2" s="265"/>
      <c r="T2" s="265"/>
      <c r="U2" s="265"/>
    </row>
    <row r="3" spans="1:21" ht="15.75">
      <c r="A3" s="266" t="s">
        <v>33</v>
      </c>
      <c r="B3" s="262"/>
      <c r="C3" s="262"/>
      <c r="D3" s="262"/>
      <c r="E3" s="262"/>
    </row>
    <row r="4" spans="1:21">
      <c r="A4" s="267" t="s">
        <v>34</v>
      </c>
      <c r="B4" s="262"/>
      <c r="C4" s="262"/>
      <c r="D4" s="262"/>
      <c r="E4" s="262"/>
    </row>
    <row r="5" spans="1:21" ht="13.5" thickBot="1">
      <c r="A5" s="268"/>
      <c r="B5" s="269" t="s">
        <v>77</v>
      </c>
      <c r="C5" s="262"/>
      <c r="D5" s="262"/>
      <c r="E5" s="262"/>
    </row>
    <row r="6" spans="1:21" ht="13.5">
      <c r="A6" s="270"/>
      <c r="B6" s="271">
        <v>2005</v>
      </c>
      <c r="C6" s="271">
        <v>2006</v>
      </c>
      <c r="D6" s="271">
        <v>2007</v>
      </c>
      <c r="E6" s="271">
        <v>2008</v>
      </c>
      <c r="F6" s="271">
        <v>2009</v>
      </c>
      <c r="G6" s="271">
        <v>2010</v>
      </c>
      <c r="H6" s="271">
        <v>2011</v>
      </c>
      <c r="I6" s="271">
        <v>2012</v>
      </c>
      <c r="J6" s="271">
        <v>2013</v>
      </c>
      <c r="K6" s="271">
        <v>2014</v>
      </c>
      <c r="L6" s="272">
        <v>2015</v>
      </c>
      <c r="M6" s="272">
        <v>2016</v>
      </c>
    </row>
    <row r="7" spans="1:21" ht="13.5">
      <c r="A7" s="273" t="s">
        <v>78</v>
      </c>
      <c r="B7" s="274">
        <v>23300</v>
      </c>
      <c r="C7" s="274">
        <v>24700</v>
      </c>
      <c r="D7" s="274">
        <v>26100</v>
      </c>
      <c r="E7" s="274">
        <v>26100</v>
      </c>
      <c r="F7" s="274">
        <v>24500</v>
      </c>
      <c r="G7" s="274">
        <v>25500</v>
      </c>
      <c r="H7" s="274">
        <v>26200</v>
      </c>
      <c r="I7" s="274">
        <v>26600</v>
      </c>
      <c r="J7" s="274">
        <v>26800</v>
      </c>
      <c r="K7" s="274">
        <v>27600</v>
      </c>
      <c r="L7" s="275">
        <v>29000</v>
      </c>
      <c r="M7" s="275">
        <v>29200</v>
      </c>
    </row>
    <row r="8" spans="1:21" ht="13.5">
      <c r="A8" s="273" t="s">
        <v>2</v>
      </c>
      <c r="B8" s="274">
        <v>8000</v>
      </c>
      <c r="C8" s="274">
        <v>9700</v>
      </c>
      <c r="D8" s="274">
        <v>11400</v>
      </c>
      <c r="E8" s="274">
        <v>13200</v>
      </c>
      <c r="F8" s="274">
        <v>12500</v>
      </c>
      <c r="G8" s="274">
        <v>13000</v>
      </c>
      <c r="H8" s="274">
        <v>13600</v>
      </c>
      <c r="I8" s="274">
        <v>14300</v>
      </c>
      <c r="J8" s="274">
        <v>14600</v>
      </c>
      <c r="K8" s="274">
        <v>15200</v>
      </c>
      <c r="L8" s="275">
        <v>16300</v>
      </c>
      <c r="M8" s="275">
        <v>17000</v>
      </c>
    </row>
    <row r="9" spans="1:21" ht="14.25" thickBot="1">
      <c r="A9" s="277" t="s">
        <v>79</v>
      </c>
      <c r="B9" s="278">
        <v>6600</v>
      </c>
      <c r="C9" s="278">
        <v>8000</v>
      </c>
      <c r="D9" s="278">
        <v>9300</v>
      </c>
      <c r="E9" s="278">
        <v>10900</v>
      </c>
      <c r="F9" s="278">
        <v>10900</v>
      </c>
      <c r="G9" s="278">
        <v>10700</v>
      </c>
      <c r="H9" s="278">
        <v>11700</v>
      </c>
      <c r="I9" s="278">
        <v>11000</v>
      </c>
      <c r="J9" s="278">
        <v>11500</v>
      </c>
      <c r="K9" s="278">
        <v>12800</v>
      </c>
      <c r="L9" s="279">
        <v>12900</v>
      </c>
      <c r="M9" s="279">
        <v>13400</v>
      </c>
      <c r="N9" s="276">
        <f>L9/B9</f>
        <v>1.9545454545454546</v>
      </c>
    </row>
    <row r="10" spans="1:21">
      <c r="A10" s="280"/>
      <c r="B10" s="281"/>
      <c r="C10" s="281"/>
      <c r="D10" s="281"/>
      <c r="E10" s="282"/>
      <c r="F10" s="282"/>
      <c r="G10" s="282"/>
      <c r="H10" s="265"/>
      <c r="I10" s="265"/>
      <c r="J10" s="283"/>
      <c r="K10" s="283"/>
    </row>
    <row r="11" spans="1:21" s="262" customFormat="1" ht="15">
      <c r="A11" s="284" t="s">
        <v>80</v>
      </c>
      <c r="B11" s="261"/>
      <c r="C11" s="261"/>
      <c r="D11" s="261"/>
      <c r="E11" s="261"/>
      <c r="G11" s="261"/>
      <c r="H11" s="263"/>
      <c r="I11" s="263"/>
      <c r="J11" s="285"/>
      <c r="K11" s="285"/>
      <c r="L11" s="265"/>
      <c r="M11" s="265"/>
      <c r="N11" s="265"/>
      <c r="O11" s="265"/>
      <c r="P11" s="265"/>
      <c r="Q11" s="265"/>
      <c r="R11" s="265"/>
      <c r="S11" s="265"/>
      <c r="T11" s="265"/>
      <c r="U11" s="265"/>
    </row>
    <row r="12" spans="1:21">
      <c r="A12" s="286" t="s">
        <v>142</v>
      </c>
      <c r="J12" s="285"/>
      <c r="K12" s="285"/>
    </row>
    <row r="13" spans="1:21" ht="13.5" thickBot="1">
      <c r="C13" s="287" t="s">
        <v>5</v>
      </c>
      <c r="D13" s="288"/>
      <c r="H13" s="289"/>
      <c r="I13" s="289"/>
      <c r="J13" s="289"/>
      <c r="K13" s="289"/>
      <c r="L13" s="289"/>
      <c r="M13" s="289"/>
      <c r="N13" s="289"/>
    </row>
    <row r="14" spans="1:21">
      <c r="A14" s="290"/>
      <c r="B14" s="291">
        <v>2009</v>
      </c>
      <c r="C14" s="291">
        <v>2010</v>
      </c>
      <c r="D14" s="291">
        <v>2011</v>
      </c>
      <c r="E14" s="291">
        <v>2012</v>
      </c>
      <c r="F14" s="291">
        <v>2013</v>
      </c>
      <c r="G14" s="291">
        <v>2014</v>
      </c>
      <c r="H14" s="292">
        <v>2015</v>
      </c>
      <c r="I14" s="289"/>
      <c r="J14" s="289"/>
      <c r="K14" s="289"/>
      <c r="L14" s="289"/>
      <c r="M14" s="289"/>
      <c r="N14" s="289"/>
      <c r="O14" s="289"/>
      <c r="P14" s="289"/>
      <c r="Q14" s="289"/>
      <c r="R14" s="289"/>
      <c r="S14" s="261"/>
      <c r="T14" s="293"/>
      <c r="U14" s="261"/>
    </row>
    <row r="15" spans="1:21">
      <c r="A15" s="294" t="s">
        <v>82</v>
      </c>
      <c r="B15" s="295">
        <v>4948.7</v>
      </c>
      <c r="C15" s="295">
        <v>5303.8</v>
      </c>
      <c r="D15" s="295">
        <v>6986.8</v>
      </c>
      <c r="E15" s="295">
        <v>5527.1</v>
      </c>
      <c r="F15" s="295">
        <v>6968.5</v>
      </c>
      <c r="G15" s="295">
        <v>5735.3</v>
      </c>
      <c r="H15" s="296">
        <v>5858.2000000000007</v>
      </c>
      <c r="I15" s="289"/>
      <c r="J15" s="289"/>
      <c r="K15" s="289"/>
      <c r="L15" s="289"/>
      <c r="M15" s="289"/>
      <c r="N15" s="289"/>
      <c r="O15" s="289"/>
      <c r="P15" s="289"/>
      <c r="Q15" s="289"/>
      <c r="R15" s="289"/>
      <c r="S15" s="261"/>
      <c r="T15" s="297"/>
      <c r="U15" s="261"/>
    </row>
    <row r="16" spans="1:21" ht="76.5">
      <c r="A16" s="294" t="s">
        <v>83</v>
      </c>
      <c r="B16" s="298">
        <v>20311.099999999999</v>
      </c>
      <c r="C16" s="299">
        <v>23728.9</v>
      </c>
      <c r="D16" s="299">
        <v>25775.8</v>
      </c>
      <c r="E16" s="299">
        <v>23172</v>
      </c>
      <c r="F16" s="299">
        <v>26298.799999999999</v>
      </c>
      <c r="G16" s="299">
        <v>32563.9</v>
      </c>
      <c r="H16" s="300">
        <v>28744.999999999996</v>
      </c>
      <c r="I16" s="289"/>
      <c r="J16" s="289"/>
      <c r="K16" s="289"/>
      <c r="L16" s="289"/>
      <c r="M16" s="289"/>
      <c r="N16" s="289"/>
      <c r="O16" s="289"/>
      <c r="P16" s="289"/>
      <c r="Q16" s="289"/>
      <c r="R16" s="289"/>
      <c r="S16" s="261"/>
      <c r="T16" s="297"/>
      <c r="U16" s="261"/>
    </row>
    <row r="17" spans="1:21">
      <c r="A17" s="301" t="s">
        <v>84</v>
      </c>
      <c r="B17" s="298">
        <v>6016.6</v>
      </c>
      <c r="C17" s="302">
        <v>5395.6</v>
      </c>
      <c r="D17" s="302">
        <v>4802.5</v>
      </c>
      <c r="E17" s="302">
        <v>4715.8999999999996</v>
      </c>
      <c r="F17" s="302">
        <v>4727.1000000000004</v>
      </c>
      <c r="G17" s="302">
        <v>4636.8999999999996</v>
      </c>
      <c r="H17" s="303">
        <v>4355.3</v>
      </c>
      <c r="I17" s="289"/>
      <c r="J17" s="289"/>
      <c r="K17" s="289"/>
      <c r="L17" s="289"/>
      <c r="M17" s="289"/>
      <c r="N17" s="289"/>
      <c r="O17" s="289"/>
      <c r="P17" s="289"/>
      <c r="Q17" s="289"/>
      <c r="R17" s="289"/>
      <c r="S17" s="261"/>
      <c r="T17" s="297"/>
      <c r="U17" s="261"/>
    </row>
    <row r="18" spans="1:21">
      <c r="A18" s="301" t="s">
        <v>85</v>
      </c>
      <c r="B18" s="304">
        <f t="shared" ref="B18:G18" si="0">SUM(B19:B25)</f>
        <v>28247.4</v>
      </c>
      <c r="C18" s="305">
        <f t="shared" si="0"/>
        <v>25310</v>
      </c>
      <c r="D18" s="305">
        <f t="shared" si="0"/>
        <v>23840.5</v>
      </c>
      <c r="E18" s="305">
        <f t="shared" si="0"/>
        <v>28849.9</v>
      </c>
      <c r="F18" s="305">
        <f t="shared" si="0"/>
        <v>30549</v>
      </c>
      <c r="G18" s="305">
        <f t="shared" si="0"/>
        <v>33865.699999999997</v>
      </c>
      <c r="H18" s="306">
        <f t="shared" ref="H18" si="1">SUM(H19:H25)</f>
        <v>37200.899999999994</v>
      </c>
      <c r="I18" s="289"/>
      <c r="J18" s="289"/>
      <c r="K18" s="289"/>
      <c r="L18" s="289"/>
      <c r="M18" s="289"/>
      <c r="N18" s="289"/>
      <c r="O18" s="289"/>
      <c r="P18" s="289"/>
      <c r="Q18" s="289"/>
      <c r="R18" s="289"/>
      <c r="S18" s="261"/>
      <c r="T18" s="261"/>
      <c r="U18" s="261"/>
    </row>
    <row r="19" spans="1:21" ht="45">
      <c r="A19" s="307" t="s">
        <v>86</v>
      </c>
      <c r="B19" s="308">
        <v>11022.5</v>
      </c>
      <c r="C19" s="309">
        <v>9355.5</v>
      </c>
      <c r="D19" s="309">
        <v>7335.5</v>
      </c>
      <c r="E19" s="309">
        <v>10423.4</v>
      </c>
      <c r="F19" s="309">
        <v>10738.9</v>
      </c>
      <c r="G19" s="309">
        <v>11033.9</v>
      </c>
      <c r="H19" s="310">
        <v>13272.999999999998</v>
      </c>
      <c r="I19" s="289"/>
      <c r="J19" s="289"/>
      <c r="K19" s="289"/>
      <c r="L19" s="289"/>
      <c r="M19" s="289"/>
      <c r="N19" s="289"/>
      <c r="O19" s="289"/>
      <c r="P19" s="289"/>
      <c r="Q19" s="289"/>
      <c r="R19" s="289"/>
      <c r="S19" s="261"/>
      <c r="T19" s="261"/>
      <c r="U19" s="261"/>
    </row>
    <row r="20" spans="1:21">
      <c r="A20" s="307" t="s">
        <v>87</v>
      </c>
      <c r="B20" s="308">
        <v>957</v>
      </c>
      <c r="C20" s="309">
        <v>681</v>
      </c>
      <c r="D20" s="309">
        <v>769.5</v>
      </c>
      <c r="E20" s="309">
        <v>838.2</v>
      </c>
      <c r="F20" s="309">
        <v>1027.7</v>
      </c>
      <c r="G20" s="309">
        <v>888.9</v>
      </c>
      <c r="H20" s="310">
        <v>939.8</v>
      </c>
      <c r="I20" s="289"/>
      <c r="J20" s="289"/>
      <c r="K20" s="289"/>
      <c r="L20" s="289"/>
      <c r="M20" s="289"/>
      <c r="N20" s="289"/>
      <c r="O20" s="289"/>
      <c r="P20" s="289"/>
      <c r="Q20" s="289"/>
      <c r="R20" s="289"/>
      <c r="S20" s="261"/>
      <c r="T20" s="261"/>
      <c r="U20" s="261"/>
    </row>
    <row r="21" spans="1:21">
      <c r="A21" s="307" t="s">
        <v>88</v>
      </c>
      <c r="B21" s="308">
        <v>567.79999999999995</v>
      </c>
      <c r="C21" s="309">
        <v>549.4</v>
      </c>
      <c r="D21" s="309">
        <v>282.89999999999998</v>
      </c>
      <c r="E21" s="309">
        <v>713.1</v>
      </c>
      <c r="F21" s="309">
        <v>956.6</v>
      </c>
      <c r="G21" s="309">
        <v>907.1</v>
      </c>
      <c r="H21" s="310">
        <v>892.9</v>
      </c>
      <c r="I21" s="289"/>
      <c r="J21" s="289"/>
      <c r="K21" s="289"/>
      <c r="L21" s="289"/>
      <c r="M21" s="289"/>
      <c r="N21" s="289"/>
      <c r="O21" s="289"/>
      <c r="P21" s="289"/>
      <c r="Q21" s="289"/>
      <c r="R21" s="289"/>
      <c r="S21" s="261"/>
      <c r="T21" s="261"/>
      <c r="U21" s="261"/>
    </row>
    <row r="22" spans="1:21">
      <c r="A22" s="307" t="s">
        <v>89</v>
      </c>
      <c r="B22" s="308">
        <v>6103.1</v>
      </c>
      <c r="C22" s="309">
        <v>4681.5</v>
      </c>
      <c r="D22" s="309">
        <v>4776.8</v>
      </c>
      <c r="E22" s="309">
        <v>5490</v>
      </c>
      <c r="F22" s="309">
        <v>5465.8</v>
      </c>
      <c r="G22" s="309">
        <v>6761.8</v>
      </c>
      <c r="H22" s="310">
        <v>7935.1</v>
      </c>
      <c r="I22" s="289"/>
      <c r="J22" s="289"/>
      <c r="K22" s="289"/>
      <c r="L22" s="289"/>
      <c r="M22" s="289"/>
      <c r="N22" s="289"/>
      <c r="O22" s="261"/>
      <c r="P22" s="261"/>
      <c r="Q22" s="261"/>
      <c r="R22" s="261"/>
      <c r="S22" s="261"/>
      <c r="T22" s="261"/>
      <c r="U22" s="261"/>
    </row>
    <row r="23" spans="1:21" ht="45">
      <c r="A23" s="307" t="s">
        <v>90</v>
      </c>
      <c r="B23" s="308">
        <v>2082.3000000000002</v>
      </c>
      <c r="C23" s="311">
        <v>2359.1</v>
      </c>
      <c r="D23" s="311">
        <v>2847.6</v>
      </c>
      <c r="E23" s="311">
        <v>3086.8</v>
      </c>
      <c r="F23" s="311">
        <v>3826.6</v>
      </c>
      <c r="G23" s="311">
        <v>3994.8</v>
      </c>
      <c r="H23" s="312">
        <v>4477.2000000000007</v>
      </c>
      <c r="I23" s="289"/>
      <c r="J23" s="289"/>
      <c r="K23" s="289"/>
      <c r="L23" s="289"/>
      <c r="M23" s="289"/>
      <c r="N23" s="289"/>
      <c r="O23" s="261"/>
      <c r="P23" s="261"/>
      <c r="Q23" s="261"/>
      <c r="R23" s="261"/>
      <c r="S23" s="261"/>
      <c r="T23" s="261"/>
      <c r="U23" s="261"/>
    </row>
    <row r="24" spans="1:21" ht="33.75">
      <c r="A24" s="307" t="s">
        <v>91</v>
      </c>
      <c r="B24" s="308">
        <v>6566</v>
      </c>
      <c r="C24" s="311">
        <v>6617.2</v>
      </c>
      <c r="D24" s="311">
        <v>6358.2</v>
      </c>
      <c r="E24" s="311">
        <v>6871.9</v>
      </c>
      <c r="F24" s="311">
        <v>7206.2</v>
      </c>
      <c r="G24" s="311">
        <v>8765.1</v>
      </c>
      <c r="H24" s="312">
        <v>7786.9000000000015</v>
      </c>
      <c r="I24" s="289"/>
      <c r="J24" s="289"/>
      <c r="K24" s="289"/>
      <c r="L24" s="289"/>
      <c r="M24" s="289"/>
      <c r="N24" s="289"/>
      <c r="O24" s="261"/>
      <c r="P24" s="261"/>
      <c r="Q24" s="261"/>
      <c r="R24" s="261"/>
      <c r="S24" s="261"/>
      <c r="T24" s="261"/>
      <c r="U24" s="261"/>
    </row>
    <row r="25" spans="1:21" ht="33.75">
      <c r="A25" s="307" t="s">
        <v>92</v>
      </c>
      <c r="B25" s="308">
        <v>948.7</v>
      </c>
      <c r="C25" s="311">
        <v>1066.3</v>
      </c>
      <c r="D25" s="311">
        <v>1470</v>
      </c>
      <c r="E25" s="311">
        <v>1426.5</v>
      </c>
      <c r="F25" s="311">
        <v>1327.2</v>
      </c>
      <c r="G25" s="311">
        <v>1514.1</v>
      </c>
      <c r="H25" s="312">
        <v>1896</v>
      </c>
      <c r="I25" s="261"/>
      <c r="J25" s="261"/>
      <c r="K25" s="261"/>
      <c r="L25" s="261"/>
      <c r="M25" s="261"/>
      <c r="N25" s="261"/>
      <c r="O25" s="261"/>
      <c r="P25" s="261"/>
      <c r="Q25" s="261"/>
      <c r="R25" s="261"/>
      <c r="S25" s="261"/>
      <c r="T25" s="261"/>
      <c r="U25" s="261"/>
    </row>
    <row r="26" spans="1:21" ht="12" thickBot="1">
      <c r="A26" s="313" t="s">
        <v>93</v>
      </c>
      <c r="B26" s="314">
        <f t="shared" ref="B26:G26" si="2">B15+B16+B17+B18</f>
        <v>59523.8</v>
      </c>
      <c r="C26" s="314">
        <f t="shared" si="2"/>
        <v>59738.3</v>
      </c>
      <c r="D26" s="314">
        <f t="shared" si="2"/>
        <v>61405.599999999999</v>
      </c>
      <c r="E26" s="314">
        <f t="shared" si="2"/>
        <v>62264.9</v>
      </c>
      <c r="F26" s="314">
        <f t="shared" si="2"/>
        <v>68543.399999999994</v>
      </c>
      <c r="G26" s="314">
        <f t="shared" si="2"/>
        <v>76801.8</v>
      </c>
      <c r="H26" s="315">
        <f t="shared" ref="H26" si="3">H15+H16+H17+H18</f>
        <v>76159.399999999994</v>
      </c>
      <c r="I26" s="261"/>
      <c r="J26" s="261"/>
      <c r="K26" s="261"/>
      <c r="L26" s="261"/>
      <c r="M26" s="261"/>
      <c r="N26" s="261"/>
      <c r="O26" s="261"/>
      <c r="P26" s="261"/>
      <c r="Q26" s="261"/>
      <c r="R26" s="261"/>
      <c r="S26" s="261"/>
      <c r="T26" s="261"/>
      <c r="U26" s="261"/>
    </row>
    <row r="27" spans="1:21" ht="11.25">
      <c r="A27" s="411" t="s">
        <v>94</v>
      </c>
      <c r="B27" s="411"/>
      <c r="C27" s="411"/>
      <c r="D27" s="411"/>
      <c r="E27" s="411"/>
      <c r="F27" s="411"/>
      <c r="G27" s="316"/>
      <c r="H27" s="261"/>
      <c r="I27" s="261"/>
      <c r="J27" s="261"/>
      <c r="K27" s="261"/>
      <c r="L27" s="261"/>
      <c r="M27" s="261"/>
      <c r="N27" s="261"/>
      <c r="O27" s="261"/>
      <c r="P27" s="261"/>
      <c r="Q27" s="261"/>
      <c r="R27" s="261"/>
      <c r="S27" s="261"/>
      <c r="T27" s="261"/>
      <c r="U27" s="261"/>
    </row>
    <row r="28" spans="1:21" ht="11.25">
      <c r="A28" s="412"/>
      <c r="B28" s="412"/>
      <c r="C28" s="412"/>
      <c r="D28" s="412"/>
      <c r="E28" s="412"/>
      <c r="F28" s="412"/>
      <c r="G28" s="316"/>
      <c r="H28" s="261"/>
      <c r="I28" s="261"/>
      <c r="J28" s="261"/>
      <c r="K28" s="261"/>
      <c r="L28" s="261"/>
      <c r="M28" s="261"/>
      <c r="N28" s="261"/>
      <c r="O28" s="261"/>
      <c r="P28" s="261"/>
      <c r="Q28" s="261"/>
      <c r="R28" s="261"/>
      <c r="S28" s="261"/>
      <c r="T28" s="261"/>
      <c r="U28" s="261"/>
    </row>
    <row r="29" spans="1:21" s="317" customFormat="1" ht="11.25">
      <c r="A29" s="411" t="s">
        <v>94</v>
      </c>
      <c r="B29" s="411"/>
      <c r="C29" s="411"/>
      <c r="D29" s="411"/>
      <c r="E29" s="411"/>
      <c r="F29" s="411"/>
      <c r="G29" s="316"/>
      <c r="H29" s="261"/>
      <c r="I29" s="261"/>
      <c r="J29" s="261"/>
      <c r="K29" s="261"/>
      <c r="L29" s="261"/>
      <c r="M29" s="261"/>
      <c r="N29" s="261"/>
      <c r="O29" s="261"/>
      <c r="P29" s="261"/>
      <c r="Q29" s="261"/>
      <c r="R29" s="261"/>
      <c r="S29" s="261"/>
      <c r="T29" s="261"/>
      <c r="U29" s="261"/>
    </row>
    <row r="30" spans="1:21" s="317" customFormat="1" ht="11.25">
      <c r="A30" s="412"/>
      <c r="B30" s="412"/>
      <c r="C30" s="412"/>
      <c r="D30" s="412"/>
      <c r="E30" s="412"/>
      <c r="F30" s="412"/>
      <c r="G30" s="316"/>
      <c r="H30" s="261"/>
      <c r="I30" s="261"/>
      <c r="J30" s="261"/>
      <c r="K30" s="261"/>
      <c r="L30" s="261"/>
      <c r="M30" s="261"/>
      <c r="N30" s="261"/>
      <c r="O30" s="261"/>
      <c r="P30" s="261"/>
      <c r="Q30" s="261"/>
      <c r="R30" s="261"/>
      <c r="S30" s="261"/>
      <c r="T30" s="261"/>
      <c r="U30" s="261"/>
    </row>
    <row r="31" spans="1:21" s="317" customFormat="1" ht="11.25">
      <c r="A31" s="318" t="s">
        <v>95</v>
      </c>
      <c r="B31" s="316"/>
      <c r="C31" s="316"/>
      <c r="D31" s="316"/>
      <c r="E31" s="316"/>
      <c r="F31" s="319"/>
      <c r="G31" s="316"/>
      <c r="H31" s="261"/>
      <c r="I31" s="261"/>
      <c r="J31" s="261"/>
      <c r="K31" s="261"/>
      <c r="L31" s="261"/>
      <c r="M31" s="261"/>
      <c r="N31" s="261"/>
      <c r="O31" s="261"/>
      <c r="P31" s="261"/>
      <c r="Q31" s="261"/>
      <c r="R31" s="261"/>
      <c r="S31" s="261"/>
      <c r="T31" s="261"/>
      <c r="U31" s="261"/>
    </row>
    <row r="32" spans="1:21" s="324" customFormat="1" ht="14.25">
      <c r="A32" s="320"/>
      <c r="B32" s="321"/>
      <c r="C32" s="321"/>
      <c r="D32" s="321"/>
      <c r="E32" s="321"/>
      <c r="F32" s="322"/>
      <c r="G32" s="323"/>
      <c r="H32" s="263"/>
      <c r="I32" s="261"/>
      <c r="J32" s="261"/>
      <c r="K32" s="261"/>
      <c r="L32" s="261"/>
      <c r="M32" s="261"/>
      <c r="N32" s="261"/>
      <c r="O32" s="261"/>
      <c r="P32" s="263"/>
      <c r="Q32" s="263"/>
      <c r="R32" s="263"/>
      <c r="S32" s="263"/>
      <c r="T32" s="263"/>
      <c r="U32" s="263"/>
    </row>
    <row r="33" spans="1:21" s="324" customFormat="1" ht="15">
      <c r="A33" s="284" t="s">
        <v>96</v>
      </c>
      <c r="B33" s="321"/>
      <c r="C33" s="321"/>
      <c r="D33" s="321"/>
      <c r="E33" s="321"/>
      <c r="F33" s="322"/>
      <c r="G33" s="321"/>
      <c r="H33" s="263"/>
      <c r="I33" s="261"/>
      <c r="J33" s="261"/>
      <c r="K33" s="261"/>
      <c r="L33" s="261"/>
      <c r="M33" s="261"/>
      <c r="N33" s="261"/>
      <c r="O33" s="261"/>
      <c r="P33" s="263"/>
      <c r="Q33" s="263"/>
      <c r="R33" s="263"/>
      <c r="S33" s="263"/>
      <c r="T33" s="263"/>
      <c r="U33" s="263"/>
    </row>
    <row r="34" spans="1:21" s="324" customFormat="1" ht="13.5">
      <c r="A34" s="325" t="s">
        <v>141</v>
      </c>
      <c r="B34" s="321"/>
      <c r="C34" s="321"/>
      <c r="D34" s="321"/>
      <c r="E34" s="321"/>
      <c r="F34" s="322"/>
      <c r="G34" s="321"/>
      <c r="H34" s="263"/>
      <c r="I34" s="261"/>
      <c r="J34" s="261"/>
      <c r="K34" s="261"/>
      <c r="L34" s="261"/>
      <c r="M34" s="261"/>
      <c r="N34" s="261"/>
      <c r="O34" s="261"/>
      <c r="P34" s="263"/>
      <c r="Q34" s="263"/>
      <c r="R34" s="263"/>
      <c r="S34" s="263"/>
      <c r="T34" s="263"/>
      <c r="U34" s="263"/>
    </row>
    <row r="35" spans="1:21" ht="13.5" thickBot="1">
      <c r="D35" s="326" t="s">
        <v>97</v>
      </c>
      <c r="H35" s="261"/>
      <c r="I35" s="261"/>
      <c r="J35" s="261"/>
      <c r="K35" s="261"/>
      <c r="L35" s="261"/>
      <c r="M35" s="261"/>
      <c r="N35" s="261"/>
      <c r="O35" s="261"/>
      <c r="P35" s="261"/>
      <c r="Q35" s="261"/>
      <c r="R35" s="261"/>
      <c r="S35" s="261"/>
      <c r="T35" s="261"/>
      <c r="U35" s="261"/>
    </row>
    <row r="36" spans="1:21" ht="11.25">
      <c r="A36" s="290"/>
      <c r="B36" s="291">
        <v>2009</v>
      </c>
      <c r="C36" s="291">
        <v>2010</v>
      </c>
      <c r="D36" s="291">
        <v>2011</v>
      </c>
      <c r="E36" s="291">
        <v>2012</v>
      </c>
      <c r="F36" s="291">
        <v>2013</v>
      </c>
      <c r="G36" s="291">
        <v>2014</v>
      </c>
      <c r="H36" s="292">
        <v>2015</v>
      </c>
      <c r="I36" s="261"/>
      <c r="J36" s="261"/>
      <c r="K36" s="261"/>
      <c r="L36" s="261"/>
      <c r="M36" s="261"/>
      <c r="N36" s="261"/>
      <c r="O36" s="261"/>
      <c r="P36" s="261"/>
      <c r="Q36" s="261"/>
      <c r="R36" s="261"/>
      <c r="S36" s="261"/>
      <c r="T36" s="261"/>
      <c r="U36" s="261"/>
    </row>
    <row r="37" spans="1:21">
      <c r="A37" s="294" t="s">
        <v>82</v>
      </c>
      <c r="B37" s="304">
        <f>B15/$B$26*100</f>
        <v>8.3138173302107727</v>
      </c>
      <c r="C37" s="304">
        <f>C15/$C$26*100</f>
        <v>8.8783912498346957</v>
      </c>
      <c r="D37" s="304">
        <f>D15/$D$26*100</f>
        <v>11.378115351042903</v>
      </c>
      <c r="E37" s="304">
        <f>E15/$E$26*100</f>
        <v>8.8767507857557</v>
      </c>
      <c r="F37" s="304">
        <f>F15/$F$26*100</f>
        <v>10.166551411222672</v>
      </c>
      <c r="G37" s="304">
        <f>G15/$G$26*100</f>
        <v>7.4676635183029569</v>
      </c>
      <c r="H37" s="327">
        <f>H15/$H$26*100</f>
        <v>7.6920248846498289</v>
      </c>
      <c r="I37" s="261"/>
      <c r="J37" s="261"/>
      <c r="K37" s="261"/>
      <c r="L37" s="261"/>
      <c r="M37" s="261"/>
      <c r="N37" s="261"/>
      <c r="O37" s="261"/>
      <c r="P37" s="261"/>
      <c r="Q37" s="261"/>
      <c r="R37" s="261"/>
      <c r="S37" s="261"/>
      <c r="T37" s="261"/>
      <c r="U37" s="261"/>
    </row>
    <row r="38" spans="1:21" ht="76.5">
      <c r="A38" s="294" t="s">
        <v>83</v>
      </c>
      <c r="B38" s="304">
        <f t="shared" ref="B38:B47" si="4">B16/$B$26*100</f>
        <v>34.122653459624544</v>
      </c>
      <c r="C38" s="304">
        <f t="shared" ref="C38:C47" si="5">C16/$C$26*100</f>
        <v>39.721418252611805</v>
      </c>
      <c r="D38" s="304">
        <f t="shared" ref="D38:D47" si="6">D16/$D$26*100</f>
        <v>41.9763018356632</v>
      </c>
      <c r="E38" s="304">
        <f t="shared" ref="E38:E47" si="7">E16/$E$26*100</f>
        <v>37.21518865363953</v>
      </c>
      <c r="F38" s="304">
        <f t="shared" ref="F38:F47" si="8">F16/$F$26*100</f>
        <v>38.368099627389363</v>
      </c>
      <c r="G38" s="304">
        <f t="shared" ref="G38:H48" si="9">G16/$G$26*100</f>
        <v>42.399917710261995</v>
      </c>
      <c r="H38" s="327">
        <f t="shared" ref="H38:H47" si="10">H16/$H$26*100</f>
        <v>37.743207010559431</v>
      </c>
      <c r="I38" s="261"/>
      <c r="J38" s="261"/>
      <c r="K38" s="261"/>
      <c r="L38" s="261"/>
      <c r="M38" s="261"/>
      <c r="N38" s="261"/>
      <c r="O38" s="261"/>
      <c r="P38" s="261"/>
      <c r="Q38" s="261"/>
      <c r="R38" s="261"/>
      <c r="S38" s="261"/>
      <c r="T38" s="261"/>
      <c r="U38" s="261"/>
    </row>
    <row r="39" spans="1:21" ht="11.25">
      <c r="A39" s="301" t="s">
        <v>84</v>
      </c>
      <c r="B39" s="304">
        <f t="shared" si="4"/>
        <v>10.107889617262339</v>
      </c>
      <c r="C39" s="304">
        <f t="shared" si="5"/>
        <v>9.0320615082786091</v>
      </c>
      <c r="D39" s="304">
        <f t="shared" si="6"/>
        <v>7.8209479265734725</v>
      </c>
      <c r="E39" s="304">
        <f t="shared" si="7"/>
        <v>7.5739300954470332</v>
      </c>
      <c r="F39" s="304">
        <f t="shared" si="8"/>
        <v>6.8965064470102169</v>
      </c>
      <c r="G39" s="304">
        <f t="shared" si="9"/>
        <v>6.0374887046918166</v>
      </c>
      <c r="H39" s="327">
        <f t="shared" si="10"/>
        <v>5.7186637499770221</v>
      </c>
      <c r="I39" s="261"/>
      <c r="J39" s="261"/>
      <c r="K39" s="261"/>
      <c r="L39" s="261"/>
      <c r="M39" s="261"/>
      <c r="N39" s="261"/>
      <c r="O39" s="261"/>
      <c r="P39" s="261"/>
      <c r="Q39" s="261"/>
      <c r="R39" s="261"/>
      <c r="S39" s="261"/>
      <c r="T39" s="261"/>
      <c r="U39" s="261"/>
    </row>
    <row r="40" spans="1:21" ht="11.25">
      <c r="A40" s="301" t="s">
        <v>98</v>
      </c>
      <c r="B40" s="304">
        <f t="shared" si="4"/>
        <v>47.45563959290233</v>
      </c>
      <c r="C40" s="304">
        <f t="shared" si="5"/>
        <v>42.368128989274886</v>
      </c>
      <c r="D40" s="304">
        <f t="shared" si="6"/>
        <v>38.824634886720432</v>
      </c>
      <c r="E40" s="304">
        <f t="shared" si="7"/>
        <v>46.334130465157742</v>
      </c>
      <c r="F40" s="304">
        <f t="shared" si="8"/>
        <v>44.568842514377756</v>
      </c>
      <c r="G40" s="304">
        <f t="shared" si="9"/>
        <v>44.094930066743224</v>
      </c>
      <c r="H40" s="327">
        <f t="shared" si="10"/>
        <v>48.846104354813711</v>
      </c>
      <c r="I40" s="261"/>
      <c r="J40" s="261"/>
      <c r="K40" s="261"/>
      <c r="L40" s="261"/>
      <c r="M40" s="261"/>
      <c r="N40" s="261"/>
      <c r="O40" s="261"/>
      <c r="P40" s="261"/>
      <c r="Q40" s="261"/>
      <c r="R40" s="261"/>
      <c r="S40" s="261"/>
      <c r="T40" s="261"/>
      <c r="U40" s="261"/>
    </row>
    <row r="41" spans="1:21" ht="45">
      <c r="A41" s="307" t="s">
        <v>86</v>
      </c>
      <c r="B41" s="328">
        <f t="shared" si="4"/>
        <v>18.517802962848474</v>
      </c>
      <c r="C41" s="328">
        <f t="shared" si="5"/>
        <v>15.660807220828177</v>
      </c>
      <c r="D41" s="328">
        <f t="shared" si="6"/>
        <v>11.945978868376827</v>
      </c>
      <c r="E41" s="328">
        <f t="shared" si="7"/>
        <v>16.740410728998199</v>
      </c>
      <c r="F41" s="328">
        <f t="shared" si="8"/>
        <v>15.667299842143812</v>
      </c>
      <c r="G41" s="328">
        <f t="shared" si="9"/>
        <v>14.366720571653268</v>
      </c>
      <c r="H41" s="329">
        <f t="shared" si="10"/>
        <v>17.427920913242488</v>
      </c>
      <c r="I41" s="261"/>
      <c r="J41" s="261"/>
      <c r="K41" s="261"/>
      <c r="L41" s="261"/>
      <c r="M41" s="261"/>
      <c r="N41" s="261"/>
      <c r="O41" s="261"/>
      <c r="P41" s="261"/>
      <c r="Q41" s="261"/>
      <c r="R41" s="261"/>
      <c r="S41" s="261"/>
      <c r="T41" s="261"/>
      <c r="U41" s="261"/>
    </row>
    <row r="42" spans="1:21" ht="11.25">
      <c r="A42" s="307" t="s">
        <v>87</v>
      </c>
      <c r="B42" s="328">
        <f t="shared" si="4"/>
        <v>1.607760257241641</v>
      </c>
      <c r="C42" s="328">
        <f t="shared" si="5"/>
        <v>1.1399721786525561</v>
      </c>
      <c r="D42" s="328">
        <f t="shared" si="6"/>
        <v>1.2531430358143232</v>
      </c>
      <c r="E42" s="328">
        <f t="shared" si="7"/>
        <v>1.3461838050008914</v>
      </c>
      <c r="F42" s="328">
        <f t="shared" si="8"/>
        <v>1.4993420227184531</v>
      </c>
      <c r="G42" s="328">
        <f t="shared" si="9"/>
        <v>1.1573947485605804</v>
      </c>
      <c r="H42" s="329">
        <f t="shared" si="10"/>
        <v>1.2339908140032616</v>
      </c>
      <c r="I42" s="261"/>
      <c r="J42" s="261"/>
      <c r="K42" s="261"/>
      <c r="L42" s="261"/>
      <c r="M42" s="261"/>
      <c r="N42" s="261"/>
      <c r="O42" s="261"/>
      <c r="P42" s="261"/>
      <c r="Q42" s="261"/>
      <c r="R42" s="261"/>
      <c r="S42" s="261"/>
      <c r="T42" s="261"/>
      <c r="U42" s="261"/>
    </row>
    <row r="43" spans="1:21" ht="11.25">
      <c r="A43" s="307" t="s">
        <v>88</v>
      </c>
      <c r="B43" s="328">
        <f t="shared" si="4"/>
        <v>0.95390415262466433</v>
      </c>
      <c r="C43" s="328">
        <f t="shared" si="5"/>
        <v>0.91967799552380958</v>
      </c>
      <c r="D43" s="328">
        <f t="shared" si="6"/>
        <v>0.460707166773063</v>
      </c>
      <c r="E43" s="328">
        <f t="shared" si="7"/>
        <v>1.1452680402602429</v>
      </c>
      <c r="F43" s="328">
        <f t="shared" si="8"/>
        <v>1.3956121231219929</v>
      </c>
      <c r="G43" s="328">
        <f t="shared" si="9"/>
        <v>1.1810921098203426</v>
      </c>
      <c r="H43" s="329">
        <f t="shared" si="10"/>
        <v>1.1724094465029926</v>
      </c>
      <c r="I43" s="261"/>
      <c r="J43" s="261"/>
      <c r="K43" s="261"/>
      <c r="L43" s="261"/>
      <c r="M43" s="261"/>
      <c r="N43" s="261"/>
      <c r="O43" s="261"/>
      <c r="P43" s="261"/>
      <c r="Q43" s="261"/>
      <c r="R43" s="261"/>
      <c r="S43" s="261"/>
      <c r="T43" s="261"/>
      <c r="U43" s="261"/>
    </row>
    <row r="44" spans="1:21" ht="11.25">
      <c r="A44" s="307" t="s">
        <v>89</v>
      </c>
      <c r="B44" s="328">
        <f t="shared" si="4"/>
        <v>10.253209640513543</v>
      </c>
      <c r="C44" s="328">
        <f t="shared" si="5"/>
        <v>7.8366809902524839</v>
      </c>
      <c r="D44" s="328">
        <f t="shared" si="6"/>
        <v>7.77909506624803</v>
      </c>
      <c r="E44" s="328">
        <f t="shared" si="7"/>
        <v>8.8171666540860105</v>
      </c>
      <c r="F44" s="328">
        <f t="shared" si="8"/>
        <v>7.9742177948569815</v>
      </c>
      <c r="G44" s="328">
        <f t="shared" si="9"/>
        <v>8.8042207344098706</v>
      </c>
      <c r="H44" s="329">
        <f t="shared" si="10"/>
        <v>10.419068427534881</v>
      </c>
      <c r="I44" s="261"/>
      <c r="J44" s="261"/>
      <c r="K44" s="261"/>
      <c r="L44" s="261"/>
      <c r="M44" s="261"/>
      <c r="N44" s="261"/>
      <c r="O44" s="261"/>
      <c r="P44" s="261"/>
      <c r="Q44" s="261"/>
      <c r="R44" s="261"/>
      <c r="S44" s="261"/>
      <c r="T44" s="261"/>
      <c r="U44" s="261"/>
    </row>
    <row r="45" spans="1:21" ht="45">
      <c r="A45" s="307" t="s">
        <v>90</v>
      </c>
      <c r="B45" s="328">
        <f t="shared" si="4"/>
        <v>3.4982645597223296</v>
      </c>
      <c r="C45" s="328">
        <f t="shared" si="5"/>
        <v>3.9490578071354552</v>
      </c>
      <c r="D45" s="328">
        <f t="shared" si="6"/>
        <v>4.6373620646976823</v>
      </c>
      <c r="E45" s="328">
        <f t="shared" si="7"/>
        <v>4.9575282382208918</v>
      </c>
      <c r="F45" s="328">
        <f t="shared" si="8"/>
        <v>5.5827402784221389</v>
      </c>
      <c r="G45" s="328">
        <f t="shared" si="9"/>
        <v>5.2014405912361426</v>
      </c>
      <c r="H45" s="329">
        <f t="shared" si="10"/>
        <v>5.8787227840555483</v>
      </c>
      <c r="I45" s="261"/>
      <c r="J45" s="261"/>
      <c r="K45" s="261"/>
      <c r="L45" s="261"/>
      <c r="M45" s="261"/>
      <c r="N45" s="261"/>
      <c r="O45" s="261"/>
      <c r="P45" s="261"/>
      <c r="Q45" s="261"/>
      <c r="R45" s="261"/>
      <c r="S45" s="261"/>
      <c r="T45" s="261"/>
      <c r="U45" s="261"/>
    </row>
    <row r="46" spans="1:21" ht="33.75">
      <c r="A46" s="307" t="s">
        <v>91</v>
      </c>
      <c r="B46" s="328">
        <f t="shared" si="4"/>
        <v>11.030881764941082</v>
      </c>
      <c r="C46" s="328">
        <f t="shared" si="5"/>
        <v>11.076980764434206</v>
      </c>
      <c r="D46" s="328">
        <f t="shared" si="6"/>
        <v>10.354430214833826</v>
      </c>
      <c r="E46" s="328">
        <f t="shared" si="7"/>
        <v>11.036555105685546</v>
      </c>
      <c r="F46" s="328">
        <f t="shared" si="8"/>
        <v>10.513338993980456</v>
      </c>
      <c r="G46" s="328">
        <f t="shared" si="9"/>
        <v>11.412623141645117</v>
      </c>
      <c r="H46" s="329">
        <f t="shared" si="10"/>
        <v>10.224476558376249</v>
      </c>
      <c r="I46" s="261"/>
      <c r="J46" s="261"/>
      <c r="K46" s="261"/>
      <c r="L46" s="261"/>
      <c r="M46" s="261"/>
      <c r="N46" s="261"/>
      <c r="O46" s="261"/>
      <c r="P46" s="261"/>
      <c r="Q46" s="261"/>
      <c r="R46" s="261"/>
      <c r="S46" s="261"/>
      <c r="T46" s="261"/>
      <c r="U46" s="261"/>
    </row>
    <row r="47" spans="1:21" ht="33.75">
      <c r="A47" s="307" t="s">
        <v>92</v>
      </c>
      <c r="B47" s="328">
        <f t="shared" si="4"/>
        <v>1.5938162550106008</v>
      </c>
      <c r="C47" s="328">
        <f t="shared" si="5"/>
        <v>1.7849520324481944</v>
      </c>
      <c r="D47" s="328">
        <f t="shared" si="6"/>
        <v>2.3939184699766796</v>
      </c>
      <c r="E47" s="328">
        <f t="shared" si="7"/>
        <v>2.291017892905955</v>
      </c>
      <c r="F47" s="328">
        <f t="shared" si="8"/>
        <v>1.9362914591339213</v>
      </c>
      <c r="G47" s="328">
        <f t="shared" si="9"/>
        <v>1.971438169417904</v>
      </c>
      <c r="H47" s="329">
        <f t="shared" si="10"/>
        <v>2.489515411098302</v>
      </c>
      <c r="I47" s="261"/>
      <c r="J47" s="261"/>
      <c r="K47" s="261"/>
      <c r="L47" s="261"/>
      <c r="M47" s="261"/>
      <c r="N47" s="261"/>
      <c r="O47" s="261"/>
      <c r="P47" s="261"/>
      <c r="Q47" s="261"/>
      <c r="R47" s="261"/>
      <c r="S47" s="261"/>
      <c r="T47" s="261"/>
      <c r="U47" s="261"/>
    </row>
    <row r="48" spans="1:21" ht="12" thickBot="1">
      <c r="A48" s="330" t="s">
        <v>93</v>
      </c>
      <c r="B48" s="314">
        <f>SUM(B37,B38,B39,B40)</f>
        <v>99.999999999999986</v>
      </c>
      <c r="C48" s="314">
        <f>SUM(C37,C38,C39,C40)</f>
        <v>100</v>
      </c>
      <c r="D48" s="314">
        <f>SUM(D37,D38,D39,D40)</f>
        <v>100</v>
      </c>
      <c r="E48" s="314">
        <f>SUM(E37,E38,E39,E40)</f>
        <v>100</v>
      </c>
      <c r="F48" s="314">
        <f>SUM(F37,F38,F39,F40)</f>
        <v>100</v>
      </c>
      <c r="G48" s="314">
        <f t="shared" si="9"/>
        <v>100</v>
      </c>
      <c r="H48" s="315">
        <f>H26/$H$26*100</f>
        <v>100</v>
      </c>
      <c r="I48" s="261"/>
      <c r="J48" s="261"/>
      <c r="K48" s="261"/>
      <c r="L48" s="261"/>
      <c r="M48" s="261"/>
      <c r="N48" s="261"/>
      <c r="O48" s="261"/>
      <c r="P48" s="261"/>
      <c r="Q48" s="261"/>
      <c r="R48" s="261"/>
      <c r="S48" s="261"/>
      <c r="T48" s="261"/>
      <c r="U48" s="261"/>
    </row>
    <row r="49" spans="1:23" ht="11.25">
      <c r="H49" s="261"/>
      <c r="I49" s="261"/>
      <c r="J49" s="261"/>
      <c r="K49" s="261"/>
      <c r="L49" s="261"/>
      <c r="M49" s="261"/>
      <c r="N49" s="261"/>
      <c r="O49" s="261"/>
      <c r="P49" s="261"/>
      <c r="Q49" s="261"/>
      <c r="R49" s="261"/>
      <c r="S49" s="261"/>
      <c r="T49" s="261"/>
      <c r="U49" s="261"/>
    </row>
    <row r="50" spans="1:23" ht="15">
      <c r="A50" s="331" t="s">
        <v>140</v>
      </c>
      <c r="B50" s="332"/>
      <c r="C50" s="333"/>
      <c r="D50" s="333"/>
      <c r="E50" s="333"/>
      <c r="F50" s="333"/>
      <c r="G50" s="333"/>
      <c r="H50" s="333"/>
      <c r="I50" s="333"/>
    </row>
    <row r="51" spans="1:23" ht="13.5">
      <c r="A51" s="325" t="s">
        <v>142</v>
      </c>
      <c r="B51" s="334"/>
      <c r="C51" s="333"/>
      <c r="D51" s="333"/>
      <c r="E51" s="333"/>
      <c r="F51" s="333"/>
      <c r="G51" s="333"/>
      <c r="H51" s="333"/>
      <c r="I51" s="333"/>
    </row>
    <row r="52" spans="1:23" ht="14.25" thickBot="1">
      <c r="A52" s="335"/>
      <c r="B52" s="335"/>
      <c r="C52" s="333"/>
      <c r="D52" s="333"/>
      <c r="E52" s="333"/>
      <c r="F52" s="287" t="s">
        <v>99</v>
      </c>
      <c r="G52" s="287"/>
      <c r="H52" s="333"/>
      <c r="I52" s="333"/>
    </row>
    <row r="53" spans="1:23" ht="51">
      <c r="A53" s="339"/>
      <c r="B53" s="340" t="s">
        <v>2</v>
      </c>
      <c r="C53" s="340" t="s">
        <v>100</v>
      </c>
      <c r="D53" s="340" t="s">
        <v>70</v>
      </c>
      <c r="E53" s="340" t="s">
        <v>71</v>
      </c>
      <c r="F53" s="340" t="s">
        <v>72</v>
      </c>
      <c r="G53" s="340" t="s">
        <v>73</v>
      </c>
      <c r="H53" s="340" t="s">
        <v>74</v>
      </c>
      <c r="I53" s="340" t="s">
        <v>75</v>
      </c>
      <c r="J53" s="340" t="s">
        <v>76</v>
      </c>
      <c r="K53" s="340" t="s">
        <v>100</v>
      </c>
      <c r="L53" s="340" t="s">
        <v>70</v>
      </c>
      <c r="M53" s="340" t="s">
        <v>71</v>
      </c>
      <c r="N53" s="340" t="s">
        <v>72</v>
      </c>
      <c r="O53" s="340" t="s">
        <v>73</v>
      </c>
      <c r="P53" s="340" t="s">
        <v>74</v>
      </c>
      <c r="Q53" s="340" t="s">
        <v>75</v>
      </c>
      <c r="R53" s="341" t="s">
        <v>76</v>
      </c>
      <c r="S53" s="336"/>
      <c r="T53" s="336"/>
      <c r="U53" s="336"/>
      <c r="V53" s="336"/>
      <c r="W53" s="336"/>
    </row>
    <row r="54" spans="1:23">
      <c r="A54" s="434" t="s">
        <v>82</v>
      </c>
      <c r="B54" s="422">
        <v>29825.4</v>
      </c>
      <c r="C54" s="422">
        <v>5858.2000000000007</v>
      </c>
      <c r="D54" s="422">
        <v>727.7</v>
      </c>
      <c r="E54" s="422">
        <f>'Regiune, Judete'!Y8</f>
        <v>1090.8</v>
      </c>
      <c r="F54" s="423">
        <f>'Regiune, Judete'!AG8</f>
        <v>941.3</v>
      </c>
      <c r="G54" s="423">
        <v>639.5</v>
      </c>
      <c r="H54" s="423">
        <v>1037.5</v>
      </c>
      <c r="I54" s="422">
        <v>593.79999999999995</v>
      </c>
      <c r="J54" s="424">
        <v>827.6</v>
      </c>
      <c r="K54" s="428">
        <f>C54/$C$65</f>
        <v>7.6920248846498285E-2</v>
      </c>
      <c r="L54" s="428">
        <f t="shared" ref="L54:R54" si="11">D54/$C$54</f>
        <v>0.12421904339216823</v>
      </c>
      <c r="M54" s="428">
        <f t="shared" si="11"/>
        <v>0.1862005394148373</v>
      </c>
      <c r="N54" s="428">
        <f t="shared" si="11"/>
        <v>0.16068075518077221</v>
      </c>
      <c r="O54" s="428">
        <f t="shared" si="11"/>
        <v>0.10916322419855927</v>
      </c>
      <c r="P54" s="428">
        <f t="shared" si="11"/>
        <v>0.17710218155747498</v>
      </c>
      <c r="Q54" s="428">
        <f t="shared" si="11"/>
        <v>0.10136219316513603</v>
      </c>
      <c r="R54" s="435">
        <f t="shared" si="11"/>
        <v>0.14127206309105184</v>
      </c>
      <c r="S54" s="337"/>
      <c r="T54" s="336"/>
      <c r="U54" s="336"/>
      <c r="V54" s="336"/>
      <c r="W54" s="336"/>
    </row>
    <row r="55" spans="1:23" ht="64.5" customHeight="1">
      <c r="A55" s="434" t="s">
        <v>83</v>
      </c>
      <c r="B55" s="425">
        <v>171555.40000000002</v>
      </c>
      <c r="C55" s="425">
        <v>28744.999999999996</v>
      </c>
      <c r="D55" s="425">
        <v>6758.4</v>
      </c>
      <c r="E55" s="425">
        <f>'Regiune, Judete'!Y9</f>
        <v>1399.6999999999998</v>
      </c>
      <c r="F55" s="425">
        <f>'Regiune, Judete'!AG9</f>
        <v>4147.5</v>
      </c>
      <c r="G55" s="425">
        <v>692.3</v>
      </c>
      <c r="H55" s="425">
        <v>1077.9000000000001</v>
      </c>
      <c r="I55" s="425">
        <v>12882.699999999999</v>
      </c>
      <c r="J55" s="425">
        <v>1786.5</v>
      </c>
      <c r="K55" s="428">
        <f>C55/$C$65</f>
        <v>0.37743207010559432</v>
      </c>
      <c r="L55" s="428">
        <f>D55/$C$55</f>
        <v>0.23511567229083322</v>
      </c>
      <c r="M55" s="428">
        <f t="shared" ref="M55:R55" si="12">E55/$C$55</f>
        <v>4.8693685858410156E-2</v>
      </c>
      <c r="N55" s="428">
        <f t="shared" si="12"/>
        <v>0.14428596277613501</v>
      </c>
      <c r="O55" s="428">
        <f t="shared" si="12"/>
        <v>2.4084188554531226E-2</v>
      </c>
      <c r="P55" s="428">
        <f t="shared" si="12"/>
        <v>3.7498695425291363E-2</v>
      </c>
      <c r="Q55" s="428">
        <f t="shared" si="12"/>
        <v>0.44817185597495218</v>
      </c>
      <c r="R55" s="435">
        <f t="shared" si="12"/>
        <v>6.2149939119846939E-2</v>
      </c>
      <c r="S55" s="337"/>
      <c r="T55" s="336"/>
      <c r="U55" s="336"/>
      <c r="V55" s="336"/>
      <c r="W55" s="336"/>
    </row>
    <row r="56" spans="1:23">
      <c r="A56" s="434" t="s">
        <v>101</v>
      </c>
      <c r="B56" s="426">
        <v>41841.100000000006</v>
      </c>
      <c r="C56" s="426">
        <v>4355.3</v>
      </c>
      <c r="D56" s="422">
        <v>1101.5</v>
      </c>
      <c r="E56" s="422">
        <f>'Regiune, Judete'!Y10</f>
        <v>218.4</v>
      </c>
      <c r="F56" s="422">
        <f>'Regiune, Judete'!AG10</f>
        <v>381.4</v>
      </c>
      <c r="G56" s="422">
        <v>363.1</v>
      </c>
      <c r="H56" s="422">
        <v>288.3</v>
      </c>
      <c r="I56" s="422">
        <v>1803.2</v>
      </c>
      <c r="J56" s="424">
        <v>199.4</v>
      </c>
      <c r="K56" s="428">
        <f t="shared" ref="K56:K65" si="13">C56/$C$65</f>
        <v>5.7186637499770224E-2</v>
      </c>
      <c r="L56" s="428">
        <f>D56/$C$56</f>
        <v>0.25291024728491723</v>
      </c>
      <c r="M56" s="428">
        <f t="shared" ref="M56:R56" si="14">E56/$C$56</f>
        <v>5.0145799370881455E-2</v>
      </c>
      <c r="N56" s="428">
        <f t="shared" si="14"/>
        <v>8.7571464652262745E-2</v>
      </c>
      <c r="O56" s="428">
        <f t="shared" si="14"/>
        <v>8.3369687507175161E-2</v>
      </c>
      <c r="P56" s="428">
        <f t="shared" si="14"/>
        <v>6.619521043326522E-2</v>
      </c>
      <c r="Q56" s="428">
        <f t="shared" si="14"/>
        <v>0.41402429224163662</v>
      </c>
      <c r="R56" s="435">
        <f t="shared" si="14"/>
        <v>4.5783298509861549E-2</v>
      </c>
      <c r="S56" s="337"/>
      <c r="T56" s="336"/>
      <c r="U56" s="336"/>
      <c r="V56" s="336"/>
      <c r="W56" s="336"/>
    </row>
    <row r="57" spans="1:23" ht="13.5">
      <c r="A57" s="434" t="s">
        <v>102</v>
      </c>
      <c r="B57" s="427">
        <f>SUM(B58:B64)</f>
        <v>383330.4</v>
      </c>
      <c r="C57" s="422">
        <v>37200.899999999994</v>
      </c>
      <c r="D57" s="422">
        <f t="shared" ref="D57:J57" si="15">SUM(D58:D64)</f>
        <v>8177.9</v>
      </c>
      <c r="E57" s="422">
        <f t="shared" si="15"/>
        <v>3040.5000000000005</v>
      </c>
      <c r="F57" s="422">
        <f>SUM(F58:F64)</f>
        <v>5620.2000000000007</v>
      </c>
      <c r="G57" s="422">
        <f t="shared" si="15"/>
        <v>4135.1000000000004</v>
      </c>
      <c r="H57" s="422">
        <f t="shared" si="15"/>
        <v>3406.7</v>
      </c>
      <c r="I57" s="422">
        <f t="shared" si="15"/>
        <v>9452.5999999999985</v>
      </c>
      <c r="J57" s="422">
        <f t="shared" si="15"/>
        <v>3367.8999999999996</v>
      </c>
      <c r="K57" s="428">
        <f t="shared" si="13"/>
        <v>0.48846104354813713</v>
      </c>
      <c r="L57" s="428">
        <f>D57/$C$57</f>
        <v>0.21983070302062588</v>
      </c>
      <c r="M57" s="428">
        <f t="shared" ref="M57:R57" si="16">E57/$C$57</f>
        <v>8.1731893583219792E-2</v>
      </c>
      <c r="N57" s="428">
        <f t="shared" si="16"/>
        <v>0.15107699007282085</v>
      </c>
      <c r="O57" s="428">
        <f t="shared" si="16"/>
        <v>0.11115591289458053</v>
      </c>
      <c r="P57" s="428">
        <f t="shared" si="16"/>
        <v>9.1575741447115541E-2</v>
      </c>
      <c r="Q57" s="428">
        <f t="shared" si="16"/>
        <v>0.25409600305368957</v>
      </c>
      <c r="R57" s="435">
        <f t="shared" si="16"/>
        <v>9.0532755927947989E-2</v>
      </c>
      <c r="S57" s="337"/>
      <c r="T57" s="336"/>
      <c r="U57" s="336"/>
      <c r="V57" s="336"/>
      <c r="W57" s="336"/>
    </row>
    <row r="58" spans="1:23" ht="38.25">
      <c r="A58" s="436" t="s">
        <v>103</v>
      </c>
      <c r="B58" s="430">
        <v>121325.90000000001</v>
      </c>
      <c r="C58" s="430">
        <v>13272.999999999998</v>
      </c>
      <c r="D58" s="431">
        <v>3288.9</v>
      </c>
      <c r="E58" s="431">
        <f>'Regiune, Judete'!Y11</f>
        <v>722.1</v>
      </c>
      <c r="F58" s="431">
        <v>2701.4</v>
      </c>
      <c r="G58" s="431">
        <v>628.79999999999995</v>
      </c>
      <c r="H58" s="431">
        <v>1079.2</v>
      </c>
      <c r="I58" s="431">
        <v>3749.7999999999997</v>
      </c>
      <c r="J58" s="432">
        <v>1102.8</v>
      </c>
      <c r="K58" s="429">
        <f t="shared" si="13"/>
        <v>0.17427920913242487</v>
      </c>
      <c r="L58" s="429">
        <f>D58/$C$58</f>
        <v>0.24778874406690277</v>
      </c>
      <c r="M58" s="429">
        <f t="shared" ref="M58:R58" si="17">E58/$C$58</f>
        <v>5.4403676636781445E-2</v>
      </c>
      <c r="N58" s="429">
        <f t="shared" si="17"/>
        <v>0.20352595494613127</v>
      </c>
      <c r="O58" s="429">
        <f t="shared" si="17"/>
        <v>4.7374369019814663E-2</v>
      </c>
      <c r="P58" s="429">
        <f t="shared" si="17"/>
        <v>8.1307918330445275E-2</v>
      </c>
      <c r="Q58" s="429">
        <f t="shared" si="17"/>
        <v>0.28251337301288332</v>
      </c>
      <c r="R58" s="437">
        <f t="shared" si="17"/>
        <v>8.3085963987041364E-2</v>
      </c>
      <c r="S58" s="337"/>
      <c r="T58" s="336"/>
      <c r="U58" s="336"/>
      <c r="V58" s="336"/>
      <c r="W58" s="336"/>
    </row>
    <row r="59" spans="1:23">
      <c r="A59" s="436" t="s">
        <v>87</v>
      </c>
      <c r="B59" s="433">
        <v>35993.699999999997</v>
      </c>
      <c r="C59" s="433">
        <v>939.8</v>
      </c>
      <c r="D59" s="431">
        <v>165.5</v>
      </c>
      <c r="E59" s="431">
        <f>'Regiune, Judete'!Y12</f>
        <v>37.1</v>
      </c>
      <c r="F59" s="431">
        <v>61.3</v>
      </c>
      <c r="G59" s="431">
        <v>44.3</v>
      </c>
      <c r="H59" s="431">
        <v>35.200000000000003</v>
      </c>
      <c r="I59" s="431">
        <v>552.29999999999995</v>
      </c>
      <c r="J59" s="432">
        <v>44.1</v>
      </c>
      <c r="K59" s="429">
        <f t="shared" si="13"/>
        <v>1.2339908140032616E-2</v>
      </c>
      <c r="L59" s="429">
        <f>D59/$C$59</f>
        <v>0.17610129814854225</v>
      </c>
      <c r="M59" s="429">
        <f t="shared" ref="M59:R59" si="18">E59/$C$59</f>
        <v>3.9476484358374128E-2</v>
      </c>
      <c r="N59" s="429">
        <f t="shared" si="18"/>
        <v>6.5226643966801445E-2</v>
      </c>
      <c r="O59" s="429">
        <f t="shared" si="18"/>
        <v>4.7137688869972334E-2</v>
      </c>
      <c r="P59" s="429">
        <f t="shared" si="18"/>
        <v>3.7454777612257933E-2</v>
      </c>
      <c r="Q59" s="429">
        <f t="shared" si="18"/>
        <v>0.58767822941051284</v>
      </c>
      <c r="R59" s="437">
        <f t="shared" si="18"/>
        <v>4.6924877633539051E-2</v>
      </c>
      <c r="S59" s="337"/>
      <c r="T59" s="336"/>
      <c r="U59" s="336"/>
      <c r="V59" s="336"/>
      <c r="W59" s="336"/>
    </row>
    <row r="60" spans="1:23">
      <c r="A60" s="436" t="s">
        <v>88</v>
      </c>
      <c r="B60" s="433">
        <v>22997.3</v>
      </c>
      <c r="C60" s="433">
        <v>892.9</v>
      </c>
      <c r="D60" s="431">
        <v>255.6</v>
      </c>
      <c r="E60" s="431">
        <f>'Regiune, Judete'!Y13</f>
        <v>60.3</v>
      </c>
      <c r="F60" s="431">
        <v>122.7</v>
      </c>
      <c r="G60" s="431">
        <v>46.6</v>
      </c>
      <c r="H60" s="431">
        <v>68.5</v>
      </c>
      <c r="I60" s="431">
        <v>262.39999999999998</v>
      </c>
      <c r="J60" s="432">
        <v>76.8</v>
      </c>
      <c r="K60" s="429">
        <f t="shared" si="13"/>
        <v>1.1724094465029925E-2</v>
      </c>
      <c r="L60" s="429">
        <f>D60/$C$60</f>
        <v>0.28625825960353901</v>
      </c>
      <c r="M60" s="429">
        <f t="shared" ref="M60:R60" si="19">E60/$C$60</f>
        <v>6.7532758427595471E-2</v>
      </c>
      <c r="N60" s="429">
        <f t="shared" si="19"/>
        <v>0.13741740396460972</v>
      </c>
      <c r="O60" s="429">
        <f t="shared" si="19"/>
        <v>5.2189494904244599E-2</v>
      </c>
      <c r="P60" s="429">
        <f t="shared" si="19"/>
        <v>7.6716317616754404E-2</v>
      </c>
      <c r="Q60" s="429">
        <f t="shared" si="19"/>
        <v>0.29387389405308545</v>
      </c>
      <c r="R60" s="437">
        <f t="shared" si="19"/>
        <v>8.6011871430171347E-2</v>
      </c>
      <c r="S60" s="337"/>
      <c r="T60" s="336"/>
      <c r="U60" s="336"/>
      <c r="V60" s="336"/>
      <c r="W60" s="336"/>
    </row>
    <row r="61" spans="1:23">
      <c r="A61" s="436" t="s">
        <v>104</v>
      </c>
      <c r="B61" s="433">
        <v>60607.899999999994</v>
      </c>
      <c r="C61" s="433">
        <v>7935.1</v>
      </c>
      <c r="D61" s="431">
        <v>1298.3</v>
      </c>
      <c r="E61" s="431">
        <f>'Regiune, Judete'!Y14</f>
        <v>1120.9000000000001</v>
      </c>
      <c r="F61" s="431">
        <v>761.4</v>
      </c>
      <c r="G61" s="431">
        <v>2428.9</v>
      </c>
      <c r="H61" s="431">
        <v>1232.8</v>
      </c>
      <c r="I61" s="431">
        <v>363.3</v>
      </c>
      <c r="J61" s="432">
        <v>729.5</v>
      </c>
      <c r="K61" s="429">
        <f t="shared" si="13"/>
        <v>0.10419068427534882</v>
      </c>
      <c r="L61" s="429">
        <f>D61/$C$61</f>
        <v>0.16361482527000287</v>
      </c>
      <c r="M61" s="429">
        <f t="shared" ref="M61:R61" si="20">E61/$C$61</f>
        <v>0.14125845925067107</v>
      </c>
      <c r="N61" s="429">
        <f t="shared" si="20"/>
        <v>9.5953422137087116E-2</v>
      </c>
      <c r="O61" s="429">
        <f t="shared" si="20"/>
        <v>0.30609570137742437</v>
      </c>
      <c r="P61" s="429">
        <f t="shared" si="20"/>
        <v>0.15536036092802863</v>
      </c>
      <c r="Q61" s="429">
        <f t="shared" si="20"/>
        <v>4.5783922067774825E-2</v>
      </c>
      <c r="R61" s="437">
        <f t="shared" si="20"/>
        <v>9.1933308969011099E-2</v>
      </c>
      <c r="S61" s="337"/>
      <c r="T61" s="336"/>
      <c r="U61" s="336"/>
      <c r="V61" s="336"/>
      <c r="W61" s="336"/>
    </row>
    <row r="62" spans="1:23" ht="38.25">
      <c r="A62" s="436" t="s">
        <v>90</v>
      </c>
      <c r="B62" s="433">
        <v>49908.700000000004</v>
      </c>
      <c r="C62" s="433">
        <v>4477.2000000000007</v>
      </c>
      <c r="D62" s="431">
        <v>1071</v>
      </c>
      <c r="E62" s="431">
        <f>'Regiune, Judete'!Y15</f>
        <v>239.3</v>
      </c>
      <c r="F62" s="431">
        <v>508.7</v>
      </c>
      <c r="G62" s="431">
        <v>192.4</v>
      </c>
      <c r="H62" s="431">
        <v>182.9</v>
      </c>
      <c r="I62" s="431">
        <v>1941.8</v>
      </c>
      <c r="J62" s="432">
        <v>341.1</v>
      </c>
      <c r="K62" s="429">
        <f t="shared" si="13"/>
        <v>5.8787227840555484E-2</v>
      </c>
      <c r="L62" s="429">
        <f>D62/$C$62</f>
        <v>0.2392120075046904</v>
      </c>
      <c r="M62" s="429">
        <f t="shared" ref="M62:R62" si="21">E62/$C$62</f>
        <v>5.3448583936388808E-2</v>
      </c>
      <c r="N62" s="429">
        <f t="shared" si="21"/>
        <v>0.11362011971768067</v>
      </c>
      <c r="O62" s="429">
        <f t="shared" si="21"/>
        <v>4.2973286875725894E-2</v>
      </c>
      <c r="P62" s="429">
        <f t="shared" si="21"/>
        <v>4.0851424997766457E-2</v>
      </c>
      <c r="Q62" s="429">
        <f t="shared" si="21"/>
        <v>0.43370856785490924</v>
      </c>
      <c r="R62" s="437">
        <f t="shared" si="21"/>
        <v>7.6186009112838377E-2</v>
      </c>
      <c r="S62" s="337"/>
      <c r="T62" s="336"/>
      <c r="U62" s="336"/>
      <c r="V62" s="336"/>
      <c r="W62" s="336"/>
    </row>
    <row r="63" spans="1:23" ht="38.25">
      <c r="A63" s="436" t="s">
        <v>91</v>
      </c>
      <c r="B63" s="433">
        <v>69733.000000000015</v>
      </c>
      <c r="C63" s="433">
        <v>7786.9000000000015</v>
      </c>
      <c r="D63" s="431">
        <v>1668.7</v>
      </c>
      <c r="E63" s="431">
        <f>'Regiune, Judete'!Y16</f>
        <v>699.90000000000009</v>
      </c>
      <c r="F63" s="431">
        <v>1242.5999999999999</v>
      </c>
      <c r="G63" s="431">
        <v>636.5</v>
      </c>
      <c r="H63" s="431">
        <v>657.09999999999991</v>
      </c>
      <c r="I63" s="431">
        <v>1955.5</v>
      </c>
      <c r="J63" s="432">
        <v>926.6</v>
      </c>
      <c r="K63" s="429">
        <f t="shared" si="13"/>
        <v>0.1022447655837625</v>
      </c>
      <c r="L63" s="429">
        <f>D63/$C$63</f>
        <v>0.21429580449215987</v>
      </c>
      <c r="M63" s="429">
        <f t="shared" ref="M63:R63" si="22">E63/$C$63</f>
        <v>8.9881724434627386E-2</v>
      </c>
      <c r="N63" s="429">
        <f t="shared" si="22"/>
        <v>0.15957569764604651</v>
      </c>
      <c r="O63" s="429">
        <f t="shared" si="22"/>
        <v>8.1739845124503954E-2</v>
      </c>
      <c r="P63" s="429">
        <f t="shared" si="22"/>
        <v>8.4385313796247516E-2</v>
      </c>
      <c r="Q63" s="429">
        <f t="shared" si="22"/>
        <v>0.25112689260167714</v>
      </c>
      <c r="R63" s="437">
        <f t="shared" si="22"/>
        <v>0.11899472190473742</v>
      </c>
      <c r="S63" s="337"/>
      <c r="T63" s="336"/>
      <c r="U63" s="336"/>
    </row>
    <row r="64" spans="1:23" ht="38.25">
      <c r="A64" s="436" t="s">
        <v>92</v>
      </c>
      <c r="B64" s="433">
        <v>22763.9</v>
      </c>
      <c r="C64" s="433">
        <v>1896</v>
      </c>
      <c r="D64" s="431">
        <v>429.9</v>
      </c>
      <c r="E64" s="431">
        <f>'Regiune, Judete'!Y17</f>
        <v>160.9</v>
      </c>
      <c r="F64" s="431">
        <v>222.1</v>
      </c>
      <c r="G64" s="431">
        <v>157.60000000000002</v>
      </c>
      <c r="H64" s="431">
        <v>151</v>
      </c>
      <c r="I64" s="431">
        <v>627.5</v>
      </c>
      <c r="J64" s="432">
        <v>147</v>
      </c>
      <c r="K64" s="429">
        <f t="shared" si="13"/>
        <v>2.4895154110983021E-2</v>
      </c>
      <c r="L64" s="429">
        <f>D64/$C$64</f>
        <v>0.22674050632911391</v>
      </c>
      <c r="M64" s="429">
        <f t="shared" ref="M64:R64" si="23">E64/$C$64</f>
        <v>8.4862869198312235E-2</v>
      </c>
      <c r="N64" s="429">
        <f t="shared" si="23"/>
        <v>0.11714135021097045</v>
      </c>
      <c r="O64" s="429">
        <f t="shared" si="23"/>
        <v>8.312236286919833E-2</v>
      </c>
      <c r="P64" s="429">
        <f t="shared" si="23"/>
        <v>7.9641350210970463E-2</v>
      </c>
      <c r="Q64" s="429">
        <f t="shared" si="23"/>
        <v>0.33095991561181437</v>
      </c>
      <c r="R64" s="437">
        <f t="shared" si="23"/>
        <v>7.753164556962025E-2</v>
      </c>
      <c r="S64" s="337"/>
      <c r="T64" s="336">
        <v>429.9</v>
      </c>
      <c r="U64" s="336"/>
    </row>
    <row r="65" spans="1:22" ht="14.25" thickBot="1">
      <c r="A65" s="438" t="s">
        <v>0</v>
      </c>
      <c r="B65" s="439">
        <f t="shared" ref="B65:J65" si="24">B54+B55+B56+B57</f>
        <v>626552.30000000005</v>
      </c>
      <c r="C65" s="439">
        <v>76159.399999999994</v>
      </c>
      <c r="D65" s="439">
        <f t="shared" si="24"/>
        <v>16765.5</v>
      </c>
      <c r="E65" s="439">
        <f t="shared" si="24"/>
        <v>5749.4000000000005</v>
      </c>
      <c r="F65" s="439">
        <f t="shared" si="24"/>
        <v>11090.400000000001</v>
      </c>
      <c r="G65" s="439">
        <f t="shared" si="24"/>
        <v>5830</v>
      </c>
      <c r="H65" s="439">
        <f t="shared" si="24"/>
        <v>5810.4</v>
      </c>
      <c r="I65" s="439">
        <f t="shared" si="24"/>
        <v>24732.299999999996</v>
      </c>
      <c r="J65" s="439">
        <f t="shared" si="24"/>
        <v>6181.4</v>
      </c>
      <c r="K65" s="440">
        <f t="shared" si="13"/>
        <v>1</v>
      </c>
      <c r="L65" s="441"/>
      <c r="M65" s="441"/>
      <c r="N65" s="441"/>
      <c r="O65" s="441"/>
      <c r="P65" s="441"/>
      <c r="Q65" s="441"/>
      <c r="R65" s="442"/>
      <c r="T65" s="336"/>
      <c r="U65" s="336"/>
      <c r="V65" s="263"/>
    </row>
    <row r="66" spans="1:22">
      <c r="A66" s="338"/>
      <c r="B66" s="338"/>
      <c r="C66" s="338"/>
      <c r="D66" s="338"/>
      <c r="E66" s="338"/>
      <c r="F66" s="338"/>
      <c r="G66" s="338"/>
      <c r="H66" s="338"/>
      <c r="I66" s="338"/>
      <c r="T66" s="336"/>
      <c r="U66" s="336"/>
      <c r="V66" s="263"/>
    </row>
    <row r="67" spans="1:22" ht="15">
      <c r="A67" s="331" t="s">
        <v>143</v>
      </c>
      <c r="B67" s="333"/>
      <c r="C67" s="333"/>
      <c r="D67" s="333"/>
      <c r="E67" s="333"/>
      <c r="F67" s="333"/>
      <c r="G67" s="333"/>
      <c r="H67" s="333"/>
      <c r="I67" s="333"/>
      <c r="T67" s="336"/>
      <c r="U67" s="336"/>
      <c r="V67" s="263"/>
    </row>
    <row r="68" spans="1:22" ht="13.5">
      <c r="A68" s="325" t="s">
        <v>81</v>
      </c>
      <c r="B68" s="334"/>
      <c r="C68" s="333"/>
      <c r="D68" s="333"/>
      <c r="E68" s="333"/>
      <c r="F68" s="333"/>
      <c r="G68" s="333"/>
      <c r="H68" s="333"/>
      <c r="I68" s="333"/>
      <c r="T68" s="336"/>
      <c r="U68" s="336"/>
      <c r="V68" s="263"/>
    </row>
    <row r="69" spans="1:22" ht="14.25" thickBot="1">
      <c r="A69" s="334"/>
      <c r="B69" s="334"/>
      <c r="C69" s="333"/>
      <c r="D69" s="333"/>
      <c r="E69" s="333"/>
      <c r="F69" s="326" t="s">
        <v>97</v>
      </c>
      <c r="G69" s="333"/>
      <c r="H69" s="333"/>
      <c r="I69" s="333"/>
      <c r="T69" s="336"/>
      <c r="U69" s="336"/>
      <c r="V69" s="263"/>
    </row>
    <row r="70" spans="1:22" ht="38.25">
      <c r="A70" s="339"/>
      <c r="B70" s="340" t="s">
        <v>2</v>
      </c>
      <c r="C70" s="340" t="s">
        <v>79</v>
      </c>
      <c r="D70" s="340" t="s">
        <v>105</v>
      </c>
      <c r="E70" s="340" t="s">
        <v>106</v>
      </c>
      <c r="F70" s="340" t="s">
        <v>107</v>
      </c>
      <c r="G70" s="340" t="s">
        <v>108</v>
      </c>
      <c r="H70" s="340" t="s">
        <v>109</v>
      </c>
      <c r="I70" s="340" t="s">
        <v>110</v>
      </c>
      <c r="J70" s="341" t="s">
        <v>111</v>
      </c>
      <c r="T70" s="336"/>
      <c r="U70" s="336"/>
      <c r="V70" s="263"/>
    </row>
    <row r="71" spans="1:22">
      <c r="A71" s="294" t="s">
        <v>82</v>
      </c>
      <c r="B71" s="342">
        <f>B54/B65*100</f>
        <v>4.7602410844234386</v>
      </c>
      <c r="C71" s="342">
        <f t="shared" ref="C71:J71" si="25">C54/C65*100</f>
        <v>7.6920248846498289</v>
      </c>
      <c r="D71" s="342">
        <f t="shared" si="25"/>
        <v>4.3404610658793352</v>
      </c>
      <c r="E71" s="342">
        <f t="shared" si="25"/>
        <v>18.972414512818727</v>
      </c>
      <c r="F71" s="342">
        <f t="shared" si="25"/>
        <v>8.4875207386568547</v>
      </c>
      <c r="G71" s="342">
        <f>G54/G65*100</f>
        <v>10.969125214408233</v>
      </c>
      <c r="H71" s="342">
        <f t="shared" si="25"/>
        <v>17.855913534352197</v>
      </c>
      <c r="I71" s="342">
        <f t="shared" si="25"/>
        <v>2.4009089328529902</v>
      </c>
      <c r="J71" s="343">
        <f t="shared" si="25"/>
        <v>13.388552755039312</v>
      </c>
      <c r="M71" s="344">
        <f>C71-1.6</f>
        <v>6.0920248846498293</v>
      </c>
      <c r="T71" s="336"/>
      <c r="U71" s="336"/>
      <c r="V71" s="263"/>
    </row>
    <row r="72" spans="1:22" ht="66" customHeight="1">
      <c r="A72" s="294" t="s">
        <v>83</v>
      </c>
      <c r="B72" s="342">
        <f>B55/$B$65*100</f>
        <v>27.380858708842027</v>
      </c>
      <c r="C72" s="342">
        <f>C55/$C$65*100</f>
        <v>37.743207010559431</v>
      </c>
      <c r="D72" s="342">
        <f>D55/$D$65*100</f>
        <v>40.311353672720763</v>
      </c>
      <c r="E72" s="342">
        <f>E55/$E$65*100</f>
        <v>24.345149059032241</v>
      </c>
      <c r="F72" s="342">
        <f>F55/$F$65*100</f>
        <v>37.397208396450985</v>
      </c>
      <c r="G72" s="342">
        <f>G55/$G$65*100</f>
        <v>11.874785591766724</v>
      </c>
      <c r="H72" s="342">
        <f>H55/$H$65*100</f>
        <v>18.551218504750107</v>
      </c>
      <c r="I72" s="342">
        <f>I55/$I$65*100</f>
        <v>52.088564347027976</v>
      </c>
      <c r="J72" s="343">
        <f>J55/$J$65*100</f>
        <v>28.901219788397452</v>
      </c>
      <c r="L72" s="344">
        <f>D72-C72</f>
        <v>2.5681466621613325</v>
      </c>
      <c r="T72" s="336"/>
      <c r="U72" s="336"/>
      <c r="V72" s="263"/>
    </row>
    <row r="73" spans="1:22">
      <c r="A73" s="294" t="s">
        <v>101</v>
      </c>
      <c r="B73" s="342">
        <f t="shared" ref="B73:B81" si="26">B56/$B$65*100</f>
        <v>6.6779900097725289</v>
      </c>
      <c r="C73" s="342">
        <f t="shared" ref="C73:C81" si="27">C56/$C$65*100</f>
        <v>5.7186637499770221</v>
      </c>
      <c r="D73" s="342">
        <f t="shared" ref="D73:D81" si="28">D56/$D$65*100</f>
        <v>6.5700396647878083</v>
      </c>
      <c r="E73" s="342">
        <f t="shared" ref="E73:E81" si="29">E56/$E$65*100</f>
        <v>3.7986572511914285</v>
      </c>
      <c r="F73" s="342">
        <f t="shared" ref="F73:F81" si="30">F56/$F$65*100</f>
        <v>3.4390103152275837</v>
      </c>
      <c r="G73" s="342">
        <f t="shared" ref="G73:G81" si="31">G56/$G$65*100</f>
        <v>6.2281303602058324</v>
      </c>
      <c r="H73" s="342">
        <f t="shared" ref="H73:H81" si="32">H56/$H$65*100</f>
        <v>4.9617926476662539</v>
      </c>
      <c r="I73" s="342">
        <f t="shared" ref="I73:I81" si="33">I56/$I$65*100</f>
        <v>7.2908706428435703</v>
      </c>
      <c r="J73" s="343">
        <f t="shared" ref="J73:J81" si="34">J56/$J$65*100</f>
        <v>3.2258064516129039</v>
      </c>
      <c r="V73" s="263"/>
    </row>
    <row r="74" spans="1:22">
      <c r="A74" s="294" t="s">
        <v>112</v>
      </c>
      <c r="B74" s="342">
        <f t="shared" si="26"/>
        <v>61.18091019696201</v>
      </c>
      <c r="C74" s="342">
        <f t="shared" si="27"/>
        <v>48.846104354813711</v>
      </c>
      <c r="D74" s="342">
        <f t="shared" si="28"/>
        <v>48.778145596612092</v>
      </c>
      <c r="E74" s="342">
        <f t="shared" si="29"/>
        <v>52.883779176957603</v>
      </c>
      <c r="F74" s="342">
        <f t="shared" si="30"/>
        <v>50.676260549664576</v>
      </c>
      <c r="G74" s="342">
        <f t="shared" si="31"/>
        <v>70.927958833619215</v>
      </c>
      <c r="H74" s="342">
        <f t="shared" si="32"/>
        <v>58.631075313231449</v>
      </c>
      <c r="I74" s="342">
        <f t="shared" si="33"/>
        <v>38.219656077275467</v>
      </c>
      <c r="J74" s="343">
        <f t="shared" si="34"/>
        <v>54.484421004950335</v>
      </c>
      <c r="V74" s="263"/>
    </row>
    <row r="75" spans="1:22" ht="38.25">
      <c r="A75" s="345" t="s">
        <v>103</v>
      </c>
      <c r="B75" s="346">
        <f t="shared" si="26"/>
        <v>19.364049896552928</v>
      </c>
      <c r="C75" s="346">
        <f t="shared" si="27"/>
        <v>17.427920913242488</v>
      </c>
      <c r="D75" s="346">
        <f t="shared" si="28"/>
        <v>19.617070770331932</v>
      </c>
      <c r="E75" s="346">
        <f t="shared" si="29"/>
        <v>12.559571433540889</v>
      </c>
      <c r="F75" s="346">
        <f t="shared" si="30"/>
        <v>24.358003318185094</v>
      </c>
      <c r="G75" s="346">
        <f t="shared" si="31"/>
        <v>10.785591766723842</v>
      </c>
      <c r="H75" s="346">
        <f t="shared" si="32"/>
        <v>18.573592179540139</v>
      </c>
      <c r="I75" s="346">
        <f t="shared" si="33"/>
        <v>15.161549876072991</v>
      </c>
      <c r="J75" s="347">
        <f t="shared" si="34"/>
        <v>17.840618630083799</v>
      </c>
      <c r="V75" s="263"/>
    </row>
    <row r="76" spans="1:22">
      <c r="A76" s="345" t="s">
        <v>87</v>
      </c>
      <c r="B76" s="348">
        <f t="shared" si="26"/>
        <v>5.7447239440346793</v>
      </c>
      <c r="C76" s="348">
        <f t="shared" si="27"/>
        <v>1.2339908140032616</v>
      </c>
      <c r="D76" s="348">
        <f t="shared" si="28"/>
        <v>0.98714622289821363</v>
      </c>
      <c r="E76" s="348">
        <f t="shared" si="29"/>
        <v>0.64528472536264647</v>
      </c>
      <c r="F76" s="348">
        <f t="shared" si="30"/>
        <v>0.552730289259179</v>
      </c>
      <c r="G76" s="348">
        <f t="shared" si="31"/>
        <v>0.75986277873070318</v>
      </c>
      <c r="H76" s="348">
        <f t="shared" si="32"/>
        <v>0.60581027123778064</v>
      </c>
      <c r="I76" s="348">
        <f t="shared" si="33"/>
        <v>2.2331121650635004</v>
      </c>
      <c r="J76" s="349">
        <f t="shared" si="34"/>
        <v>0.71343061442391698</v>
      </c>
    </row>
    <row r="77" spans="1:22">
      <c r="A77" s="345" t="s">
        <v>88</v>
      </c>
      <c r="B77" s="348">
        <f t="shared" si="26"/>
        <v>3.6704517723420689</v>
      </c>
      <c r="C77" s="348">
        <f t="shared" si="27"/>
        <v>1.1724094465029926</v>
      </c>
      <c r="D77" s="348">
        <f t="shared" si="28"/>
        <v>1.5245593629775431</v>
      </c>
      <c r="E77" s="348">
        <f t="shared" si="29"/>
        <v>1.0488050927053256</v>
      </c>
      <c r="F77" s="348">
        <f t="shared" si="30"/>
        <v>1.1063622592512443</v>
      </c>
      <c r="G77" s="348">
        <f t="shared" si="31"/>
        <v>0.79931389365351635</v>
      </c>
      <c r="H77" s="348">
        <f t="shared" si="32"/>
        <v>1.1789205562439764</v>
      </c>
      <c r="I77" s="348">
        <f t="shared" si="33"/>
        <v>1.0609607679027022</v>
      </c>
      <c r="J77" s="349">
        <f t="shared" si="34"/>
        <v>1.2424369883845083</v>
      </c>
    </row>
    <row r="78" spans="1:22">
      <c r="A78" s="345" t="s">
        <v>104</v>
      </c>
      <c r="B78" s="346">
        <f t="shared" si="26"/>
        <v>9.6732387703309026</v>
      </c>
      <c r="C78" s="346">
        <f t="shared" si="27"/>
        <v>10.419068427534881</v>
      </c>
      <c r="D78" s="346">
        <f t="shared" si="28"/>
        <v>7.7438787987235695</v>
      </c>
      <c r="E78" s="346">
        <f t="shared" si="29"/>
        <v>19.495947403207293</v>
      </c>
      <c r="F78" s="346">
        <f t="shared" si="30"/>
        <v>6.8653971001947616</v>
      </c>
      <c r="G78" s="346">
        <f t="shared" si="31"/>
        <v>41.662092624356781</v>
      </c>
      <c r="H78" s="346">
        <f t="shared" si="32"/>
        <v>21.217127908577723</v>
      </c>
      <c r="I78" s="346">
        <f t="shared" si="33"/>
        <v>1.468929294889679</v>
      </c>
      <c r="J78" s="347">
        <f t="shared" si="34"/>
        <v>11.801533633157538</v>
      </c>
      <c r="L78" s="344"/>
    </row>
    <row r="79" spans="1:22" ht="38.25">
      <c r="A79" s="345" t="s">
        <v>90</v>
      </c>
      <c r="B79" s="346">
        <f t="shared" si="26"/>
        <v>7.9656079787752754</v>
      </c>
      <c r="C79" s="346">
        <f t="shared" si="27"/>
        <v>5.8787227840555483</v>
      </c>
      <c r="D79" s="346">
        <f t="shared" si="28"/>
        <v>6.3881184575467476</v>
      </c>
      <c r="E79" s="346">
        <f t="shared" si="29"/>
        <v>4.1621734441854805</v>
      </c>
      <c r="F79" s="346">
        <f t="shared" si="30"/>
        <v>4.5868498881915878</v>
      </c>
      <c r="G79" s="346">
        <f t="shared" si="31"/>
        <v>3.3001715265866212</v>
      </c>
      <c r="H79" s="346">
        <f t="shared" si="32"/>
        <v>3.1478039377667635</v>
      </c>
      <c r="I79" s="346">
        <f t="shared" si="33"/>
        <v>7.8512714143043727</v>
      </c>
      <c r="J79" s="347">
        <f t="shared" si="34"/>
        <v>5.5181674054421332</v>
      </c>
    </row>
    <row r="80" spans="1:22" ht="38.25">
      <c r="A80" s="345" t="s">
        <v>91</v>
      </c>
      <c r="B80" s="346">
        <f t="shared" si="26"/>
        <v>11.129637541830109</v>
      </c>
      <c r="C80" s="346">
        <f t="shared" si="27"/>
        <v>10.224476558376249</v>
      </c>
      <c r="D80" s="346">
        <f t="shared" si="28"/>
        <v>9.9531776564969725</v>
      </c>
      <c r="E80" s="346">
        <f t="shared" si="29"/>
        <v>12.173444185480225</v>
      </c>
      <c r="F80" s="346">
        <f t="shared" si="30"/>
        <v>11.204284786842672</v>
      </c>
      <c r="G80" s="346">
        <f t="shared" si="31"/>
        <v>10.917667238421954</v>
      </c>
      <c r="H80" s="346">
        <f t="shared" si="32"/>
        <v>11.309032080407544</v>
      </c>
      <c r="I80" s="346">
        <f t="shared" si="33"/>
        <v>7.9066645641529512</v>
      </c>
      <c r="J80" s="347">
        <f t="shared" si="34"/>
        <v>14.990131685378719</v>
      </c>
    </row>
    <row r="81" spans="1:25" ht="38.25">
      <c r="A81" s="345" t="s">
        <v>92</v>
      </c>
      <c r="B81" s="346">
        <f t="shared" si="26"/>
        <v>3.633200293096043</v>
      </c>
      <c r="C81" s="346">
        <f t="shared" si="27"/>
        <v>2.489515411098302</v>
      </c>
      <c r="D81" s="346">
        <f t="shared" si="28"/>
        <v>2.5641943276371117</v>
      </c>
      <c r="E81" s="346">
        <f t="shared" si="29"/>
        <v>2.7985528924757364</v>
      </c>
      <c r="F81" s="346">
        <f t="shared" si="30"/>
        <v>2.0026329077400273</v>
      </c>
      <c r="G81" s="346">
        <f t="shared" si="31"/>
        <v>2.7032590051457981</v>
      </c>
      <c r="H81" s="346">
        <f t="shared" si="32"/>
        <v>2.5987883794575244</v>
      </c>
      <c r="I81" s="346">
        <f t="shared" si="33"/>
        <v>2.5371679948892747</v>
      </c>
      <c r="J81" s="347">
        <f t="shared" si="34"/>
        <v>2.378102048079723</v>
      </c>
      <c r="L81" s="263" t="s">
        <v>113</v>
      </c>
    </row>
    <row r="82" spans="1:25" ht="13.5" thickBot="1">
      <c r="A82" s="350" t="s">
        <v>0</v>
      </c>
      <c r="B82" s="351">
        <v>100</v>
      </c>
      <c r="C82" s="351">
        <v>100</v>
      </c>
      <c r="D82" s="351">
        <v>100</v>
      </c>
      <c r="E82" s="351">
        <v>100</v>
      </c>
      <c r="F82" s="351">
        <v>100</v>
      </c>
      <c r="G82" s="351">
        <v>100</v>
      </c>
      <c r="H82" s="351">
        <v>100</v>
      </c>
      <c r="I82" s="351">
        <v>100</v>
      </c>
      <c r="J82" s="352">
        <v>100</v>
      </c>
      <c r="L82" s="263" t="s">
        <v>114</v>
      </c>
      <c r="P82" s="344"/>
      <c r="Q82" s="344"/>
      <c r="R82" s="344"/>
      <c r="S82" s="344"/>
    </row>
    <row r="83" spans="1:25" ht="13.5">
      <c r="A83" s="413" t="s">
        <v>115</v>
      </c>
      <c r="B83" s="413"/>
      <c r="C83" s="413"/>
      <c r="D83" s="413"/>
      <c r="E83" s="413"/>
      <c r="F83" s="413"/>
      <c r="G83" s="413"/>
      <c r="H83" s="413"/>
      <c r="I83" s="413"/>
      <c r="L83" s="353"/>
      <c r="M83" s="354">
        <v>2006</v>
      </c>
      <c r="N83" s="354" t="s">
        <v>116</v>
      </c>
      <c r="O83" s="354" t="s">
        <v>117</v>
      </c>
      <c r="P83" s="354" t="s">
        <v>118</v>
      </c>
      <c r="Q83" s="354" t="s">
        <v>119</v>
      </c>
      <c r="R83" s="354" t="s">
        <v>120</v>
      </c>
      <c r="S83" s="354" t="s">
        <v>64</v>
      </c>
      <c r="T83" s="354" t="s">
        <v>67</v>
      </c>
      <c r="U83" s="354" t="s">
        <v>68</v>
      </c>
      <c r="V83" s="354" t="s">
        <v>69</v>
      </c>
      <c r="W83" s="354" t="s">
        <v>121</v>
      </c>
    </row>
    <row r="84" spans="1:25" ht="38.25">
      <c r="A84" s="413"/>
      <c r="B84" s="413"/>
      <c r="C84" s="413"/>
      <c r="D84" s="413"/>
      <c r="E84" s="413"/>
      <c r="F84" s="413"/>
      <c r="G84" s="413"/>
      <c r="H84" s="413"/>
      <c r="I84" s="413"/>
      <c r="K84" s="355" t="s">
        <v>78</v>
      </c>
      <c r="L84" s="356" t="s">
        <v>122</v>
      </c>
      <c r="M84" s="357">
        <v>179286.9</v>
      </c>
      <c r="N84" s="357">
        <v>192696.6</v>
      </c>
      <c r="O84" s="357">
        <v>193498.5</v>
      </c>
      <c r="P84" s="357">
        <v>166654.29999999999</v>
      </c>
      <c r="Q84" s="357">
        <v>186207.4</v>
      </c>
      <c r="R84" s="357">
        <v>198879.1</v>
      </c>
      <c r="S84" s="357">
        <v>198876.1</v>
      </c>
      <c r="T84" s="357">
        <v>207644.3</v>
      </c>
      <c r="U84" s="357">
        <v>202041</v>
      </c>
      <c r="V84" s="357">
        <v>201544.2</v>
      </c>
      <c r="W84" s="357">
        <v>197615.8</v>
      </c>
    </row>
    <row r="85" spans="1:25" ht="38.25">
      <c r="A85" s="338"/>
      <c r="B85" s="338"/>
      <c r="C85" s="338"/>
      <c r="D85" s="338"/>
      <c r="E85" s="338"/>
      <c r="F85" s="338"/>
      <c r="G85" s="338"/>
      <c r="H85" s="338"/>
      <c r="I85" s="338"/>
      <c r="K85" s="355" t="s">
        <v>123</v>
      </c>
      <c r="L85" s="356" t="s">
        <v>122</v>
      </c>
      <c r="M85" s="357">
        <v>7603</v>
      </c>
      <c r="N85" s="357">
        <v>6061.5</v>
      </c>
      <c r="O85" s="357">
        <v>8326.2999999999993</v>
      </c>
      <c r="P85" s="357">
        <v>6551.3</v>
      </c>
      <c r="Q85" s="357">
        <v>7102.2</v>
      </c>
      <c r="R85" s="357">
        <v>8578</v>
      </c>
      <c r="S85" s="357">
        <v>6231.7</v>
      </c>
      <c r="T85" s="357">
        <v>7785.2</v>
      </c>
      <c r="U85" s="357">
        <v>7104.1</v>
      </c>
      <c r="V85" s="357">
        <v>6651.3</v>
      </c>
      <c r="W85" s="357">
        <v>6603.9</v>
      </c>
    </row>
    <row r="86" spans="1:25" ht="13.5">
      <c r="K86" s="355" t="s">
        <v>78</v>
      </c>
      <c r="L86" s="356" t="s">
        <v>124</v>
      </c>
      <c r="M86" s="357">
        <v>2210796</v>
      </c>
      <c r="N86" s="357">
        <v>2325682.5</v>
      </c>
      <c r="O86" s="357">
        <v>2315023.5</v>
      </c>
      <c r="P86" s="357">
        <v>2046277.1</v>
      </c>
      <c r="Q86" s="357">
        <v>2203999.2999999998</v>
      </c>
      <c r="R86" s="357">
        <v>2294580.7000000002</v>
      </c>
      <c r="S86" s="357">
        <v>2324272.1</v>
      </c>
      <c r="T86" s="357">
        <v>2334331.7999999998</v>
      </c>
      <c r="U86" s="357">
        <v>2400674.4</v>
      </c>
      <c r="V86" s="357">
        <v>2547836.2000000002</v>
      </c>
      <c r="W86" s="357">
        <v>2561733.2999999998</v>
      </c>
      <c r="Y86" s="358">
        <f>(N86-P86)/N86</f>
        <v>0.120139098952673</v>
      </c>
    </row>
    <row r="87" spans="1:25" ht="13.5">
      <c r="K87" s="355" t="s">
        <v>123</v>
      </c>
      <c r="L87" s="356" t="s">
        <v>124</v>
      </c>
      <c r="M87" s="357">
        <v>24310.1</v>
      </c>
      <c r="N87" s="357">
        <v>29001.9</v>
      </c>
      <c r="O87" s="357">
        <v>32044.6</v>
      </c>
      <c r="P87" s="357">
        <v>28512.7</v>
      </c>
      <c r="Q87" s="357">
        <v>35434.699999999997</v>
      </c>
      <c r="R87" s="357">
        <v>37958.699999999997</v>
      </c>
      <c r="S87" s="357">
        <v>33486.1</v>
      </c>
      <c r="T87" s="357">
        <v>36344.300000000003</v>
      </c>
      <c r="U87" s="357">
        <v>38020.6</v>
      </c>
      <c r="V87" s="357">
        <v>38070.5</v>
      </c>
      <c r="W87" s="357">
        <v>39084.800000000003</v>
      </c>
      <c r="Y87" s="358">
        <f>(N87-P87)/N87</f>
        <v>1.6867860381561232E-2</v>
      </c>
    </row>
    <row r="88" spans="1:25" ht="13.5">
      <c r="A88" s="359" t="s">
        <v>145</v>
      </c>
      <c r="K88" s="355" t="s">
        <v>78</v>
      </c>
      <c r="L88" s="356" t="s">
        <v>101</v>
      </c>
      <c r="M88" s="357">
        <v>695111.9</v>
      </c>
      <c r="N88" s="357">
        <v>744361</v>
      </c>
      <c r="O88" s="357">
        <v>747841.6</v>
      </c>
      <c r="P88" s="357">
        <v>680617.6</v>
      </c>
      <c r="Q88" s="357">
        <v>668027</v>
      </c>
      <c r="R88" s="357">
        <v>671640.8</v>
      </c>
      <c r="S88" s="357">
        <v>662254.19999999995</v>
      </c>
      <c r="T88" s="357">
        <v>649943</v>
      </c>
      <c r="U88" s="357">
        <v>666010.30000000005</v>
      </c>
      <c r="V88" s="357">
        <v>699596</v>
      </c>
      <c r="W88" s="357">
        <v>704780</v>
      </c>
    </row>
    <row r="89" spans="1:25" ht="13.5">
      <c r="A89" s="359"/>
      <c r="K89" s="355" t="s">
        <v>123</v>
      </c>
      <c r="L89" s="356" t="s">
        <v>101</v>
      </c>
      <c r="M89" s="357">
        <v>7746.5</v>
      </c>
      <c r="N89" s="357">
        <v>11659.1</v>
      </c>
      <c r="O89" s="357">
        <v>15878.5</v>
      </c>
      <c r="P89" s="357">
        <v>12317</v>
      </c>
      <c r="Q89" s="357">
        <v>11385</v>
      </c>
      <c r="R89" s="357">
        <v>10599.7</v>
      </c>
      <c r="S89" s="357">
        <v>9965.1</v>
      </c>
      <c r="T89" s="357">
        <v>10159.4</v>
      </c>
      <c r="U89" s="357">
        <v>9367.4</v>
      </c>
      <c r="V89" s="357">
        <v>9272.9</v>
      </c>
      <c r="W89" s="357">
        <v>10195.799999999999</v>
      </c>
    </row>
    <row r="90" spans="1:25" ht="31.5" customHeight="1">
      <c r="A90" s="443" t="s">
        <v>144</v>
      </c>
      <c r="B90" s="443"/>
      <c r="C90" s="443"/>
      <c r="D90" s="443"/>
      <c r="E90" s="443"/>
      <c r="F90" s="443"/>
      <c r="G90" s="443"/>
      <c r="H90" s="443"/>
      <c r="I90" s="443"/>
      <c r="J90" s="444"/>
      <c r="K90" s="355" t="s">
        <v>78</v>
      </c>
      <c r="L90" s="356" t="s">
        <v>112</v>
      </c>
      <c r="M90" s="357">
        <v>7874686.9000000004</v>
      </c>
      <c r="N90" s="360">
        <v>8350235.0999999996</v>
      </c>
      <c r="O90" s="360">
        <v>8467352.3000000007</v>
      </c>
      <c r="P90" s="360">
        <v>8192610.0999999996</v>
      </c>
      <c r="Q90" s="360">
        <v>8445143.3000000007</v>
      </c>
      <c r="R90" s="360">
        <v>8647835.5999999996</v>
      </c>
      <c r="S90" s="360">
        <v>8858480.0999999996</v>
      </c>
      <c r="T90" s="360">
        <v>8948208.8000000007</v>
      </c>
      <c r="U90" s="360">
        <v>9269463.9000000004</v>
      </c>
      <c r="V90" s="360">
        <v>9724595.1999999993</v>
      </c>
      <c r="W90" s="360">
        <v>9785665.0999999996</v>
      </c>
    </row>
    <row r="91" spans="1:25" ht="13.5">
      <c r="A91" s="361"/>
      <c r="H91" s="362"/>
      <c r="I91" s="363" t="s">
        <v>125</v>
      </c>
      <c r="J91" s="364"/>
      <c r="K91" s="355" t="s">
        <v>123</v>
      </c>
      <c r="L91" s="356" t="s">
        <v>112</v>
      </c>
      <c r="M91" s="357">
        <v>47306.1</v>
      </c>
      <c r="N91" s="360">
        <v>64148.800000000003</v>
      </c>
      <c r="O91" s="360">
        <v>70596.399999999994</v>
      </c>
      <c r="P91" s="360">
        <v>61094.7</v>
      </c>
      <c r="Q91" s="360">
        <v>59327.4</v>
      </c>
      <c r="R91" s="360">
        <v>59830</v>
      </c>
      <c r="S91" s="360">
        <v>67442.2</v>
      </c>
      <c r="T91" s="360">
        <v>72754.2</v>
      </c>
      <c r="U91" s="360">
        <v>78551.600000000006</v>
      </c>
      <c r="V91" s="360">
        <v>86574.399999999994</v>
      </c>
      <c r="W91" s="360">
        <v>96323.5</v>
      </c>
    </row>
    <row r="92" spans="1:25" ht="13.5" thickBot="1">
      <c r="B92" s="326" t="s">
        <v>97</v>
      </c>
      <c r="H92" s="362"/>
      <c r="I92" s="363" t="s">
        <v>39</v>
      </c>
      <c r="J92" s="364"/>
      <c r="K92" s="364"/>
      <c r="L92" s="365"/>
      <c r="M92" s="366"/>
      <c r="N92" s="366"/>
    </row>
    <row r="93" spans="1:25" ht="38.25">
      <c r="A93" s="367"/>
      <c r="B93" s="368" t="s">
        <v>78</v>
      </c>
      <c r="C93" s="368" t="s">
        <v>123</v>
      </c>
      <c r="D93" s="341" t="s">
        <v>79</v>
      </c>
      <c r="H93" s="362"/>
      <c r="I93" s="363" t="s">
        <v>40</v>
      </c>
      <c r="J93" s="364"/>
      <c r="K93" s="364"/>
      <c r="L93" s="365"/>
      <c r="N93" s="369" t="s">
        <v>126</v>
      </c>
      <c r="V93" s="263"/>
      <c r="W93" s="263"/>
    </row>
    <row r="94" spans="1:25" ht="13.5" thickBot="1">
      <c r="A94" s="370" t="s">
        <v>122</v>
      </c>
      <c r="B94" s="371">
        <v>1.5</v>
      </c>
      <c r="C94" s="371">
        <v>4.8</v>
      </c>
      <c r="D94" s="372">
        <f>C71</f>
        <v>7.6920248846498289</v>
      </c>
      <c r="F94" s="381">
        <f>D94-B94</f>
        <v>6.1920248846498289</v>
      </c>
      <c r="G94" s="389">
        <f>D94-C94</f>
        <v>2.8920248846498291</v>
      </c>
      <c r="H94" s="362"/>
      <c r="I94" s="363" t="s">
        <v>41</v>
      </c>
      <c r="J94" s="364"/>
      <c r="K94" s="364"/>
      <c r="L94" s="364"/>
      <c r="N94" s="263" t="s">
        <v>114</v>
      </c>
      <c r="R94" s="344"/>
      <c r="S94" s="344"/>
      <c r="T94" s="344"/>
      <c r="U94" s="344"/>
      <c r="V94" s="263"/>
      <c r="W94" s="263"/>
    </row>
    <row r="95" spans="1:25" ht="13.5">
      <c r="A95" s="370" t="s">
        <v>124</v>
      </c>
      <c r="B95" s="371">
        <v>19.100000000000001</v>
      </c>
      <c r="C95" s="371">
        <f>B72</f>
        <v>27.380858708842027</v>
      </c>
      <c r="D95" s="372">
        <f t="shared" ref="C95:D97" si="35">C72</f>
        <v>37.743207010559431</v>
      </c>
      <c r="F95" s="381">
        <f>D95-B95</f>
        <v>18.643207010559429</v>
      </c>
      <c r="G95" s="389">
        <f>D95-C95</f>
        <v>10.362348301717404</v>
      </c>
      <c r="H95" s="362"/>
      <c r="I95" s="363"/>
      <c r="J95" s="364"/>
      <c r="K95" s="364"/>
      <c r="L95" s="365"/>
      <c r="N95" s="353"/>
      <c r="O95" s="354">
        <v>2006</v>
      </c>
      <c r="P95" s="354" t="s">
        <v>116</v>
      </c>
      <c r="Q95" s="354" t="s">
        <v>117</v>
      </c>
      <c r="R95" s="354" t="s">
        <v>118</v>
      </c>
      <c r="S95" s="354" t="s">
        <v>119</v>
      </c>
      <c r="T95" s="354" t="s">
        <v>120</v>
      </c>
      <c r="U95" s="354" t="s">
        <v>64</v>
      </c>
      <c r="V95" s="354" t="s">
        <v>67</v>
      </c>
      <c r="W95" s="354" t="s">
        <v>68</v>
      </c>
      <c r="X95" s="354" t="s">
        <v>69</v>
      </c>
      <c r="Y95" s="354" t="s">
        <v>121</v>
      </c>
    </row>
    <row r="96" spans="1:25" ht="38.25">
      <c r="A96" s="370" t="s">
        <v>101</v>
      </c>
      <c r="B96" s="371">
        <v>5.3</v>
      </c>
      <c r="C96" s="371">
        <f t="shared" si="35"/>
        <v>6.6779900097725289</v>
      </c>
      <c r="D96" s="372">
        <f t="shared" si="35"/>
        <v>5.7186637499770221</v>
      </c>
      <c r="H96" s="362"/>
      <c r="I96" s="363"/>
      <c r="J96" s="364"/>
      <c r="K96" s="364"/>
      <c r="L96" s="365"/>
      <c r="M96" s="355" t="s">
        <v>78</v>
      </c>
      <c r="N96" s="356" t="s">
        <v>122</v>
      </c>
      <c r="O96" s="373">
        <v>1.7000000000000001E-2</v>
      </c>
      <c r="P96" s="373">
        <v>1.7000000000000001E-2</v>
      </c>
      <c r="Q96" s="373">
        <v>1.7000000000000001E-2</v>
      </c>
      <c r="R96" s="373">
        <v>1.4999999999999999E-2</v>
      </c>
      <c r="S96" s="373">
        <v>1.6E-2</v>
      </c>
      <c r="T96" s="373">
        <v>1.7000000000000001E-2</v>
      </c>
      <c r="U96" s="373">
        <v>1.7000000000000001E-2</v>
      </c>
      <c r="V96" s="373">
        <v>1.7000000000000001E-2</v>
      </c>
      <c r="W96" s="373">
        <v>1.6E-2</v>
      </c>
      <c r="X96" s="373">
        <v>1.4999999999999999E-2</v>
      </c>
      <c r="Y96" s="373">
        <v>1.4999999999999999E-2</v>
      </c>
    </row>
    <row r="97" spans="1:26" ht="39" thickBot="1">
      <c r="A97" s="374" t="s">
        <v>112</v>
      </c>
      <c r="B97" s="375">
        <f>100-B96-B95-B94</f>
        <v>74.099999999999994</v>
      </c>
      <c r="C97" s="376">
        <f t="shared" si="35"/>
        <v>61.18091019696201</v>
      </c>
      <c r="D97" s="377">
        <f t="shared" si="35"/>
        <v>48.846104354813711</v>
      </c>
      <c r="H97" s="362"/>
      <c r="I97" s="363" t="s">
        <v>0</v>
      </c>
      <c r="J97" s="364"/>
      <c r="K97" s="364"/>
      <c r="L97" s="365"/>
      <c r="M97" s="355" t="s">
        <v>123</v>
      </c>
      <c r="N97" s="356" t="s">
        <v>122</v>
      </c>
      <c r="O97" s="373">
        <v>5.5E-2</v>
      </c>
      <c r="P97" s="373">
        <v>5.5E-2</v>
      </c>
      <c r="Q97" s="373">
        <v>6.6000000000000003E-2</v>
      </c>
      <c r="R97" s="373">
        <v>0.06</v>
      </c>
      <c r="S97" s="373">
        <v>6.3E-2</v>
      </c>
      <c r="T97" s="373">
        <v>7.2999999999999995E-2</v>
      </c>
      <c r="U97" s="373">
        <v>5.2999999999999999E-2</v>
      </c>
      <c r="V97" s="373">
        <v>6.0999999999999999E-2</v>
      </c>
      <c r="W97" s="373">
        <v>5.2999999999999999E-2</v>
      </c>
      <c r="X97" s="373">
        <v>4.7E-2</v>
      </c>
      <c r="Y97" s="373">
        <v>4.2999999999999997E-2</v>
      </c>
    </row>
    <row r="98" spans="1:26" ht="13.5">
      <c r="A98" s="378"/>
      <c r="B98" s="379"/>
      <c r="C98" s="379"/>
      <c r="D98" s="380"/>
      <c r="F98" s="381"/>
      <c r="H98" s="362"/>
      <c r="I98" s="362"/>
      <c r="J98" s="362"/>
      <c r="K98" s="362"/>
      <c r="L98" s="362"/>
      <c r="M98" s="355" t="s">
        <v>78</v>
      </c>
      <c r="N98" s="356" t="s">
        <v>124</v>
      </c>
      <c r="O98" s="373">
        <v>0.2</v>
      </c>
      <c r="P98" s="373">
        <v>0.2</v>
      </c>
      <c r="Q98" s="373">
        <v>0.19700000000000001</v>
      </c>
      <c r="R98" s="373">
        <v>0.185</v>
      </c>
      <c r="S98" s="373">
        <v>0.192</v>
      </c>
      <c r="T98" s="373">
        <v>0.19400000000000001</v>
      </c>
      <c r="U98" s="373">
        <v>0.193</v>
      </c>
      <c r="V98" s="373">
        <v>0.192</v>
      </c>
      <c r="W98" s="373">
        <v>0.191</v>
      </c>
      <c r="X98" s="373">
        <v>0.193</v>
      </c>
      <c r="Y98" s="373">
        <v>0.193</v>
      </c>
      <c r="Z98" s="382">
        <f t="shared" ref="Z98:Z103" si="36">W98-Q98</f>
        <v>-6.0000000000000053E-3</v>
      </c>
    </row>
    <row r="99" spans="1:26" ht="13.5">
      <c r="A99" s="378"/>
      <c r="B99" s="379"/>
      <c r="C99" s="379"/>
      <c r="M99" s="355" t="s">
        <v>123</v>
      </c>
      <c r="N99" s="356" t="s">
        <v>124</v>
      </c>
      <c r="O99" s="373">
        <v>0.26200000000000001</v>
      </c>
      <c r="P99" s="373">
        <v>0.26200000000000001</v>
      </c>
      <c r="Q99" s="373">
        <v>0.253</v>
      </c>
      <c r="R99" s="373">
        <v>0.26300000000000001</v>
      </c>
      <c r="S99" s="373">
        <v>0.313</v>
      </c>
      <c r="T99" s="373">
        <v>0.32500000000000001</v>
      </c>
      <c r="U99" s="373">
        <v>0.28599999999999998</v>
      </c>
      <c r="V99" s="373">
        <v>0.28599999999999998</v>
      </c>
      <c r="W99" s="373">
        <v>0.28599999999999998</v>
      </c>
      <c r="X99" s="373">
        <v>0.27100000000000002</v>
      </c>
      <c r="Y99" s="373">
        <v>0.25700000000000001</v>
      </c>
      <c r="Z99" s="382">
        <f t="shared" si="36"/>
        <v>3.2999999999999974E-2</v>
      </c>
    </row>
    <row r="100" spans="1:26" ht="13.5">
      <c r="A100" s="378"/>
      <c r="B100" s="379"/>
      <c r="C100" s="379"/>
      <c r="M100" s="355" t="s">
        <v>78</v>
      </c>
      <c r="N100" s="356" t="s">
        <v>101</v>
      </c>
      <c r="O100" s="373">
        <v>6.4000000000000001E-2</v>
      </c>
      <c r="P100" s="373">
        <v>6.4000000000000001E-2</v>
      </c>
      <c r="Q100" s="373">
        <v>6.4000000000000001E-2</v>
      </c>
      <c r="R100" s="373">
        <v>6.0999999999999999E-2</v>
      </c>
      <c r="S100" s="373">
        <v>5.8000000000000003E-2</v>
      </c>
      <c r="T100" s="373">
        <v>5.7000000000000002E-2</v>
      </c>
      <c r="U100" s="373">
        <v>5.5E-2</v>
      </c>
      <c r="V100" s="373">
        <v>5.3999999999999999E-2</v>
      </c>
      <c r="W100" s="373">
        <v>5.2999999999999999E-2</v>
      </c>
      <c r="X100" s="373">
        <v>5.2999999999999999E-2</v>
      </c>
      <c r="Y100" s="373">
        <v>5.2999999999999999E-2</v>
      </c>
      <c r="Z100" s="382">
        <f t="shared" si="36"/>
        <v>-1.1000000000000003E-2</v>
      </c>
    </row>
    <row r="101" spans="1:26" ht="13.5">
      <c r="A101" s="383"/>
      <c r="B101" s="379"/>
      <c r="C101" s="379"/>
      <c r="M101" s="355" t="s">
        <v>123</v>
      </c>
      <c r="N101" s="356" t="s">
        <v>101</v>
      </c>
      <c r="O101" s="373">
        <v>0.105</v>
      </c>
      <c r="P101" s="373">
        <v>0.105</v>
      </c>
      <c r="Q101" s="373">
        <v>0.125</v>
      </c>
      <c r="R101" s="373">
        <v>0.114</v>
      </c>
      <c r="S101" s="373">
        <v>0.10100000000000001</v>
      </c>
      <c r="T101" s="373">
        <v>9.0999999999999998E-2</v>
      </c>
      <c r="U101" s="373">
        <v>8.5000000000000006E-2</v>
      </c>
      <c r="V101" s="373">
        <v>0.08</v>
      </c>
      <c r="W101" s="373">
        <v>7.0000000000000007E-2</v>
      </c>
      <c r="X101" s="373">
        <v>6.6000000000000003E-2</v>
      </c>
      <c r="Y101" s="373">
        <v>6.7000000000000004E-2</v>
      </c>
      <c r="Z101" s="382">
        <f t="shared" si="36"/>
        <v>-5.4999999999999993E-2</v>
      </c>
    </row>
    <row r="102" spans="1:26" ht="13.5">
      <c r="M102" s="355" t="s">
        <v>78</v>
      </c>
      <c r="N102" s="356" t="s">
        <v>112</v>
      </c>
      <c r="O102" s="373">
        <v>0.71899999999999997</v>
      </c>
      <c r="P102" s="373">
        <v>0.71899999999999997</v>
      </c>
      <c r="Q102" s="373">
        <v>0.72199999999999998</v>
      </c>
      <c r="R102" s="373">
        <v>0.73899999999999999</v>
      </c>
      <c r="S102" s="373">
        <v>0.73399999999999999</v>
      </c>
      <c r="T102" s="373">
        <v>0.73199999999999998</v>
      </c>
      <c r="U102" s="373">
        <v>0.73599999999999999</v>
      </c>
      <c r="V102" s="373">
        <v>0.73699999999999999</v>
      </c>
      <c r="W102" s="373">
        <v>0.73899999999999999</v>
      </c>
      <c r="X102" s="373">
        <v>0.73799999999999999</v>
      </c>
      <c r="Y102" s="373">
        <v>0.73899999999999999</v>
      </c>
      <c r="Z102" s="382">
        <f t="shared" si="36"/>
        <v>1.7000000000000015E-2</v>
      </c>
    </row>
    <row r="103" spans="1:26" ht="13.5">
      <c r="M103" s="355" t="s">
        <v>123</v>
      </c>
      <c r="N103" s="356" t="s">
        <v>112</v>
      </c>
      <c r="O103" s="373">
        <v>0.57899999999999996</v>
      </c>
      <c r="P103" s="373">
        <v>0.57899999999999996</v>
      </c>
      <c r="Q103" s="373">
        <v>0.55700000000000005</v>
      </c>
      <c r="R103" s="373">
        <v>0.56299999999999994</v>
      </c>
      <c r="S103" s="373">
        <v>0.52400000000000002</v>
      </c>
      <c r="T103" s="373">
        <v>0.51200000000000001</v>
      </c>
      <c r="U103" s="373">
        <v>0.57599999999999996</v>
      </c>
      <c r="V103" s="373">
        <v>0.57299999999999995</v>
      </c>
      <c r="W103" s="373">
        <v>0.59</v>
      </c>
      <c r="X103" s="373">
        <v>0.61599999999999999</v>
      </c>
      <c r="Y103" s="373">
        <v>0.63300000000000001</v>
      </c>
      <c r="Z103" s="382">
        <f t="shared" si="36"/>
        <v>3.2999999999999918E-2</v>
      </c>
    </row>
    <row r="120" spans="1:18" ht="15">
      <c r="A120" s="447" t="s">
        <v>127</v>
      </c>
      <c r="B120" s="448"/>
      <c r="C120" s="448"/>
      <c r="D120" s="448"/>
      <c r="E120" s="448"/>
      <c r="F120" s="448"/>
      <c r="G120" s="448"/>
    </row>
    <row r="121" spans="1:18" ht="15.75">
      <c r="A121" s="384"/>
      <c r="B121" s="384">
        <v>2016</v>
      </c>
      <c r="C121" s="384">
        <v>2017</v>
      </c>
      <c r="D121" s="384">
        <v>2018</v>
      </c>
      <c r="E121" s="384">
        <v>2019</v>
      </c>
      <c r="F121" s="384">
        <v>2020</v>
      </c>
      <c r="G121" s="384">
        <v>2021</v>
      </c>
      <c r="J121" s="445"/>
    </row>
    <row r="122" spans="1:18" ht="15.75">
      <c r="A122" s="385" t="s">
        <v>128</v>
      </c>
      <c r="B122" s="386">
        <v>8614</v>
      </c>
      <c r="C122" s="386">
        <v>9592</v>
      </c>
      <c r="D122" s="386">
        <v>10269</v>
      </c>
      <c r="E122" s="386">
        <v>11194</v>
      </c>
      <c r="F122" s="386">
        <v>12177</v>
      </c>
      <c r="G122" s="386">
        <v>13175</v>
      </c>
      <c r="J122" s="446"/>
    </row>
    <row r="123" spans="1:18" ht="15.75">
      <c r="A123" s="385" t="s">
        <v>79</v>
      </c>
      <c r="B123" s="386">
        <v>6811</v>
      </c>
      <c r="C123" s="386">
        <v>7608</v>
      </c>
      <c r="D123" s="386">
        <v>8182</v>
      </c>
      <c r="E123" s="386">
        <v>8955</v>
      </c>
      <c r="F123" s="386">
        <v>9789</v>
      </c>
      <c r="G123" s="386">
        <v>10643</v>
      </c>
      <c r="J123" s="446"/>
    </row>
    <row r="124" spans="1:18" ht="18.75">
      <c r="A124" s="387" t="s">
        <v>129</v>
      </c>
      <c r="B124" s="386">
        <v>7592</v>
      </c>
      <c r="C124" s="386">
        <v>8401</v>
      </c>
      <c r="D124" s="386">
        <v>9017</v>
      </c>
      <c r="E124" s="386">
        <v>9846</v>
      </c>
      <c r="F124" s="386">
        <v>10728</v>
      </c>
      <c r="G124" s="386">
        <v>11623</v>
      </c>
      <c r="J124" s="446"/>
      <c r="N124" s="388"/>
      <c r="O124" s="388"/>
      <c r="P124" s="388"/>
      <c r="Q124" s="388"/>
      <c r="R124" s="388"/>
    </row>
    <row r="125" spans="1:18" ht="18.75">
      <c r="A125" s="387" t="s">
        <v>130</v>
      </c>
      <c r="B125" s="386">
        <v>5208</v>
      </c>
      <c r="C125" s="386">
        <v>5928</v>
      </c>
      <c r="D125" s="386">
        <v>6401</v>
      </c>
      <c r="E125" s="386">
        <v>7038</v>
      </c>
      <c r="F125" s="386">
        <v>7737</v>
      </c>
      <c r="G125" s="386">
        <v>8468</v>
      </c>
      <c r="J125" s="446"/>
      <c r="N125" s="388"/>
      <c r="O125" s="388"/>
      <c r="P125" s="388"/>
      <c r="Q125" s="388"/>
      <c r="R125" s="388"/>
    </row>
    <row r="126" spans="1:18" ht="18.75">
      <c r="A126" s="387" t="s">
        <v>131</v>
      </c>
      <c r="B126" s="386">
        <v>5899</v>
      </c>
      <c r="C126" s="386">
        <v>6668</v>
      </c>
      <c r="D126" s="386">
        <v>7142</v>
      </c>
      <c r="E126" s="386">
        <v>7792</v>
      </c>
      <c r="F126" s="386">
        <v>8494</v>
      </c>
      <c r="G126" s="386">
        <v>9210</v>
      </c>
      <c r="H126" s="446"/>
      <c r="I126" s="446"/>
      <c r="J126" s="446"/>
      <c r="K126" s="446"/>
      <c r="L126" s="446"/>
      <c r="N126" s="388"/>
    </row>
    <row r="127" spans="1:18" ht="18.75">
      <c r="A127" s="387" t="s">
        <v>132</v>
      </c>
      <c r="B127" s="386">
        <v>5634</v>
      </c>
      <c r="C127" s="386">
        <v>6394</v>
      </c>
      <c r="D127" s="386">
        <v>6874</v>
      </c>
      <c r="E127" s="386">
        <v>7524</v>
      </c>
      <c r="F127" s="386">
        <v>8235</v>
      </c>
      <c r="G127" s="386">
        <v>8958</v>
      </c>
      <c r="J127" s="446"/>
      <c r="N127" s="388"/>
      <c r="O127" s="388"/>
      <c r="P127" s="388"/>
      <c r="Q127" s="388"/>
      <c r="R127" s="388"/>
    </row>
    <row r="128" spans="1:18" ht="18.75">
      <c r="A128" s="387" t="s">
        <v>133</v>
      </c>
      <c r="B128" s="386">
        <v>5995</v>
      </c>
      <c r="C128" s="386">
        <v>6985</v>
      </c>
      <c r="D128" s="386">
        <v>7489</v>
      </c>
      <c r="E128" s="386">
        <v>8185</v>
      </c>
      <c r="F128" s="386">
        <v>8940</v>
      </c>
      <c r="G128" s="386">
        <v>9716</v>
      </c>
      <c r="J128" s="446"/>
      <c r="N128" s="388"/>
      <c r="O128" s="388"/>
      <c r="P128" s="388"/>
      <c r="Q128" s="388"/>
      <c r="R128" s="388"/>
    </row>
    <row r="129" spans="1:18" ht="18.75">
      <c r="A129" s="387" t="s">
        <v>134</v>
      </c>
      <c r="B129" s="386">
        <v>9182</v>
      </c>
      <c r="C129" s="386">
        <v>10009</v>
      </c>
      <c r="D129" s="386">
        <v>10758</v>
      </c>
      <c r="E129" s="386">
        <v>11764</v>
      </c>
      <c r="F129" s="386">
        <v>12839</v>
      </c>
      <c r="G129" s="386">
        <v>13942</v>
      </c>
      <c r="N129" s="388"/>
      <c r="O129" s="388"/>
      <c r="P129" s="388"/>
      <c r="Q129" s="388"/>
      <c r="R129" s="388"/>
    </row>
    <row r="130" spans="1:18" ht="18.75">
      <c r="A130" s="387" t="s">
        <v>135</v>
      </c>
      <c r="B130" s="386">
        <v>4709</v>
      </c>
      <c r="C130" s="386">
        <v>5402</v>
      </c>
      <c r="D130" s="386">
        <v>5877</v>
      </c>
      <c r="E130" s="386">
        <v>6505</v>
      </c>
      <c r="F130" s="386">
        <v>7188</v>
      </c>
      <c r="G130" s="386">
        <v>7904</v>
      </c>
      <c r="N130" s="388"/>
      <c r="O130" s="388"/>
      <c r="P130" s="388"/>
      <c r="Q130" s="388"/>
      <c r="R130" s="388"/>
    </row>
    <row r="131" spans="1:18" ht="27" customHeight="1">
      <c r="A131" s="414" t="s">
        <v>146</v>
      </c>
      <c r="B131" s="414"/>
      <c r="C131" s="414"/>
      <c r="D131" s="414"/>
      <c r="E131" s="414"/>
      <c r="F131" s="414"/>
      <c r="G131" s="414"/>
      <c r="N131" s="388"/>
      <c r="O131" s="388"/>
      <c r="P131" s="388"/>
      <c r="Q131" s="388"/>
      <c r="R131" s="388"/>
    </row>
    <row r="134" spans="1:18" ht="13.5" thickBot="1"/>
    <row r="135" spans="1:18" ht="25.5">
      <c r="B135" s="340" t="s">
        <v>2</v>
      </c>
      <c r="C135" s="340" t="s">
        <v>15</v>
      </c>
      <c r="D135" s="340" t="s">
        <v>57</v>
      </c>
      <c r="E135" s="340" t="s">
        <v>58</v>
      </c>
      <c r="F135" s="340" t="s">
        <v>147</v>
      </c>
      <c r="G135" s="340" t="s">
        <v>53</v>
      </c>
      <c r="H135" s="340" t="s">
        <v>60</v>
      </c>
      <c r="I135" s="340" t="s">
        <v>55</v>
      </c>
      <c r="J135" s="341" t="s">
        <v>56</v>
      </c>
    </row>
    <row r="136" spans="1:18">
      <c r="A136" s="294" t="s">
        <v>82</v>
      </c>
      <c r="B136" s="342">
        <v>4.7602410844234386</v>
      </c>
      <c r="C136" s="342">
        <v>7.6920248846498289</v>
      </c>
      <c r="D136" s="342">
        <v>4.3404610658793352</v>
      </c>
      <c r="E136" s="342">
        <v>18.972414512818727</v>
      </c>
      <c r="F136" s="342">
        <v>8.4875207386568547</v>
      </c>
      <c r="G136" s="342">
        <v>10.969125214408233</v>
      </c>
      <c r="H136" s="342">
        <v>17.855913534352197</v>
      </c>
      <c r="I136" s="342">
        <v>2.4009089328529902</v>
      </c>
      <c r="J136" s="343">
        <v>13.388552755039312</v>
      </c>
    </row>
    <row r="137" spans="1:18">
      <c r="A137" s="294" t="s">
        <v>136</v>
      </c>
      <c r="B137" s="342">
        <v>27.380858708842027</v>
      </c>
      <c r="C137" s="342">
        <v>37.743207010559431</v>
      </c>
      <c r="D137" s="342">
        <v>40.311353672720763</v>
      </c>
      <c r="E137" s="342">
        <v>24.345149059032241</v>
      </c>
      <c r="F137" s="342">
        <v>37.397208396450985</v>
      </c>
      <c r="G137" s="342">
        <v>11.874785591766724</v>
      </c>
      <c r="H137" s="342">
        <v>18.551218504750107</v>
      </c>
      <c r="I137" s="342">
        <v>52.088564347027976</v>
      </c>
      <c r="J137" s="343">
        <v>28.901219788397452</v>
      </c>
    </row>
    <row r="138" spans="1:18">
      <c r="A138" s="294" t="s">
        <v>101</v>
      </c>
      <c r="B138" s="342">
        <v>6.6779900097725289</v>
      </c>
      <c r="C138" s="342">
        <v>5.7186637499770221</v>
      </c>
      <c r="D138" s="342">
        <v>6.5700396647878083</v>
      </c>
      <c r="E138" s="342">
        <v>3.7986572511914285</v>
      </c>
      <c r="F138" s="342">
        <v>3.4390103152275837</v>
      </c>
      <c r="G138" s="342">
        <v>6.2281303602058324</v>
      </c>
      <c r="H138" s="342">
        <v>4.9617926476662539</v>
      </c>
      <c r="I138" s="342">
        <v>7.2908706428435703</v>
      </c>
      <c r="J138" s="343">
        <v>3.2258064516129039</v>
      </c>
    </row>
    <row r="139" spans="1:18">
      <c r="A139" s="294" t="s">
        <v>112</v>
      </c>
      <c r="B139" s="342">
        <v>61.18091019696201</v>
      </c>
      <c r="C139" s="342">
        <v>48.846104354813711</v>
      </c>
      <c r="D139" s="342">
        <v>48.778145596612092</v>
      </c>
      <c r="E139" s="342">
        <v>52.883779176957603</v>
      </c>
      <c r="F139" s="342">
        <v>50.676260549664576</v>
      </c>
      <c r="G139" s="342">
        <v>70.927958833619215</v>
      </c>
      <c r="H139" s="342">
        <v>58.631075313231449</v>
      </c>
      <c r="I139" s="342">
        <v>38.219656077275467</v>
      </c>
      <c r="J139" s="343">
        <v>54.484421004950335</v>
      </c>
    </row>
    <row r="141" spans="1:18">
      <c r="B141" s="389"/>
      <c r="C141" s="389"/>
      <c r="D141" s="389"/>
      <c r="E141" s="389"/>
      <c r="F141" s="381"/>
      <c r="G141" s="389"/>
      <c r="H141" s="344"/>
      <c r="I141" s="344"/>
      <c r="J141" s="344"/>
    </row>
    <row r="142" spans="1:18">
      <c r="B142" s="389"/>
      <c r="C142" s="389"/>
      <c r="D142" s="389"/>
      <c r="E142" s="389"/>
      <c r="F142" s="381"/>
      <c r="G142" s="389"/>
      <c r="H142" s="344"/>
      <c r="I142" s="344"/>
      <c r="J142" s="344"/>
    </row>
    <row r="143" spans="1:18">
      <c r="B143" s="389"/>
      <c r="C143" s="389"/>
      <c r="D143" s="389"/>
      <c r="E143" s="389"/>
      <c r="F143" s="381"/>
      <c r="G143" s="389"/>
      <c r="H143" s="344"/>
      <c r="I143" s="344"/>
      <c r="J143" s="344"/>
    </row>
    <row r="144" spans="1:18">
      <c r="B144" s="389"/>
      <c r="C144" s="389"/>
      <c r="D144" s="389"/>
      <c r="E144" s="389"/>
      <c r="F144" s="381"/>
      <c r="G144" s="389"/>
      <c r="H144" s="344"/>
      <c r="I144" s="344"/>
      <c r="J144" s="344"/>
    </row>
  </sheetData>
  <mergeCells count="6">
    <mergeCell ref="A27:F28"/>
    <mergeCell ref="A29:F30"/>
    <mergeCell ref="A83:I84"/>
    <mergeCell ref="A131:G131"/>
    <mergeCell ref="A90:J90"/>
    <mergeCell ref="A120:G120"/>
  </mergeCells>
  <pageMargins left="0.23622047244094491" right="0" top="0.39370078740157483" bottom="0.35433070866141736" header="0.31496062992125984" footer="0.31496062992125984"/>
  <pageSetup paperSize="9" scale="95" firstPageNumber="10" orientation="portrait" useFirstPageNumber="1" r:id="rId1"/>
  <headerFooter alignWithMargins="0">
    <oddFooter>&amp;C&amp;P</oddFooter>
  </headerFooter>
  <rowBreaks count="2" manualBreakCount="2">
    <brk id="49" max="16383" man="1"/>
    <brk id="87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I11"/>
  <sheetViews>
    <sheetView workbookViewId="0">
      <selection sqref="A1:T41"/>
    </sheetView>
  </sheetViews>
  <sheetFormatPr defaultRowHeight="15"/>
  <sheetData>
    <row r="2" spans="1:9">
      <c r="A2" s="224"/>
      <c r="B2" s="224"/>
      <c r="C2" s="224"/>
      <c r="D2" s="224"/>
      <c r="E2" s="224"/>
      <c r="F2" s="224"/>
      <c r="G2" s="224"/>
      <c r="H2" s="224"/>
      <c r="I2" s="224"/>
    </row>
    <row r="3" spans="1:9">
      <c r="A3" s="224"/>
      <c r="B3" s="224"/>
      <c r="C3" s="224"/>
      <c r="D3" s="224"/>
      <c r="E3" s="224"/>
      <c r="F3" s="224"/>
      <c r="G3" s="224"/>
      <c r="H3" s="224"/>
      <c r="I3" s="224"/>
    </row>
    <row r="4" spans="1:9">
      <c r="A4" s="224"/>
      <c r="B4" s="224"/>
      <c r="C4" s="224"/>
      <c r="D4" s="224"/>
      <c r="E4" s="224"/>
      <c r="F4" s="224"/>
      <c r="G4" s="224"/>
      <c r="H4" s="224"/>
      <c r="I4" s="224"/>
    </row>
    <row r="5" spans="1:9">
      <c r="A5" s="224"/>
      <c r="B5" s="224"/>
      <c r="C5" s="224"/>
      <c r="D5" s="224"/>
      <c r="E5" s="224"/>
      <c r="F5" s="224"/>
      <c r="G5" s="224"/>
      <c r="H5" s="224"/>
      <c r="I5" s="224"/>
    </row>
    <row r="6" spans="1:9">
      <c r="A6" s="224"/>
      <c r="B6" s="224"/>
      <c r="C6" s="224"/>
      <c r="D6" s="224"/>
      <c r="E6" s="224"/>
      <c r="F6" s="224"/>
      <c r="G6" s="224"/>
      <c r="H6" s="224"/>
      <c r="I6" s="224"/>
    </row>
    <row r="7" spans="1:9">
      <c r="A7" s="224"/>
      <c r="B7" s="224"/>
      <c r="C7" s="224"/>
      <c r="D7" s="224"/>
      <c r="E7" s="224"/>
      <c r="F7" s="224"/>
      <c r="G7" s="224"/>
      <c r="H7" s="224"/>
      <c r="I7" s="224"/>
    </row>
    <row r="8" spans="1:9">
      <c r="A8" s="224"/>
      <c r="B8" s="224"/>
      <c r="C8" s="224"/>
      <c r="D8" s="224"/>
      <c r="E8" s="224"/>
      <c r="F8" s="224"/>
      <c r="G8" s="224"/>
      <c r="H8" s="224"/>
      <c r="I8" s="224"/>
    </row>
    <row r="9" spans="1:9">
      <c r="A9" s="224"/>
      <c r="B9" s="224"/>
      <c r="C9" s="224"/>
      <c r="D9" s="224"/>
      <c r="E9" s="224"/>
      <c r="F9" s="224"/>
      <c r="G9" s="224"/>
      <c r="H9" s="224"/>
      <c r="I9" s="224"/>
    </row>
    <row r="10" spans="1:9">
      <c r="A10" s="224"/>
      <c r="B10" s="224"/>
      <c r="C10" s="224"/>
      <c r="D10" s="224"/>
      <c r="E10" s="224"/>
      <c r="F10" s="224"/>
      <c r="G10" s="224"/>
      <c r="H10" s="224"/>
      <c r="I10" s="224"/>
    </row>
    <row r="11" spans="1:9">
      <c r="A11" s="224"/>
      <c r="B11" s="224"/>
      <c r="C11" s="224"/>
      <c r="D11" s="224"/>
      <c r="E11" s="224"/>
      <c r="F11" s="224"/>
      <c r="G11" s="224"/>
      <c r="H11" s="224"/>
      <c r="I11" s="22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Regiuni</vt:lpstr>
      <vt:lpstr>Regiune, Judete</vt:lpstr>
      <vt:lpstr>PIB, VAB, SUD MUNTENIA</vt:lpstr>
      <vt:lpstr>Foaie1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2018-07-14T19:48:01Z</dcterms:modified>
</cp:coreProperties>
</file>